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Formularz wyceny przedm. zam." sheetId="1" r:id="rId1"/>
  </sheets>
  <definedNames>
    <definedName name="_xlnm.Print_Area" localSheetId="0">'Formularz wyceny przedm. zam.'!$A$1:$G$108</definedName>
  </definedNames>
  <calcPr fullCalcOnLoad="1"/>
</workbook>
</file>

<file path=xl/sharedStrings.xml><?xml version="1.0" encoding="utf-8"?>
<sst xmlns="http://schemas.openxmlformats.org/spreadsheetml/2006/main" count="178" uniqueCount="174">
  <si>
    <t>Data</t>
  </si>
  <si>
    <t>Rata kapitałowa</t>
  </si>
  <si>
    <t>Rata odsetek</t>
  </si>
  <si>
    <t>Rata kapitałowo - odsetkowa</t>
  </si>
  <si>
    <t>Saldo kredytu</t>
  </si>
  <si>
    <t>Podsumowanie:</t>
  </si>
  <si>
    <t>Razem rok 2023</t>
  </si>
  <si>
    <t>Razem rok 2024</t>
  </si>
  <si>
    <t>Razem rok 2025</t>
  </si>
  <si>
    <t>31-01-2023</t>
  </si>
  <si>
    <t>31-03-2023</t>
  </si>
  <si>
    <t>30-04-2023</t>
  </si>
  <si>
    <t>31-05-2023</t>
  </si>
  <si>
    <t>31-12-2023</t>
  </si>
  <si>
    <t>31-01-2024</t>
  </si>
  <si>
    <t>31-03-2024</t>
  </si>
  <si>
    <t>30-04-2024</t>
  </si>
  <si>
    <t>31-05-2024</t>
  </si>
  <si>
    <t>31-12-2024</t>
  </si>
  <si>
    <t>31-01-2025</t>
  </si>
  <si>
    <t>31-03-2025</t>
  </si>
  <si>
    <t>30-04-2025</t>
  </si>
  <si>
    <t>31-05-2025</t>
  </si>
  <si>
    <t>31-12-2025</t>
  </si>
  <si>
    <t>31-12-2026</t>
  </si>
  <si>
    <t>28-02-2023</t>
  </si>
  <si>
    <t>30-06-2023</t>
  </si>
  <si>
    <t>31-07-2023</t>
  </si>
  <si>
    <t>31-08-2023</t>
  </si>
  <si>
    <t>30-09-2023</t>
  </si>
  <si>
    <t>31-10-2023</t>
  </si>
  <si>
    <t>30-11-2023</t>
  </si>
  <si>
    <t>29-02-2024</t>
  </si>
  <si>
    <t>30-06-2024</t>
  </si>
  <si>
    <t>31-07-2024</t>
  </si>
  <si>
    <t>31-08-2024</t>
  </si>
  <si>
    <t>30-09-2024</t>
  </si>
  <si>
    <t>31-10-2024</t>
  </si>
  <si>
    <t>30-11-2024</t>
  </si>
  <si>
    <t>28-02-2025</t>
  </si>
  <si>
    <t>30-06-2025</t>
  </si>
  <si>
    <t>31-07-2025</t>
  </si>
  <si>
    <t>31-08-2025</t>
  </si>
  <si>
    <t>30-09-2025</t>
  </si>
  <si>
    <t>31-10-2025</t>
  </si>
  <si>
    <t>30-11-2025</t>
  </si>
  <si>
    <t>31-03-2026</t>
  </si>
  <si>
    <t>30-04-2026</t>
  </si>
  <si>
    <t>30-06-2026</t>
  </si>
  <si>
    <t>31-07-2026</t>
  </si>
  <si>
    <t>31-08-2026</t>
  </si>
  <si>
    <t>30-09-2026</t>
  </si>
  <si>
    <t>30-11-2026</t>
  </si>
  <si>
    <t>Reguła rok: 365 dni, miesiąc: 28/29/30/31 dni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</si>
  <si>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</si>
  <si>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</si>
  <si>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</si>
  <si>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</si>
  <si>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</si>
  <si>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</si>
  <si>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</si>
  <si>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</si>
  <si>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</si>
  <si>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</si>
  <si>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</si>
  <si>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</si>
  <si>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</si>
  <si>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</si>
  <si>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</si>
  <si>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</si>
  <si>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</si>
  <si>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</si>
  <si>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</si>
  <si>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</si>
  <si>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</si>
  <si>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</si>
  <si>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</si>
  <si>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</si>
  <si>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</si>
  <si>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</si>
  <si>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</si>
  <si>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</si>
  <si>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</si>
  <si>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</si>
  <si>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</si>
  <si>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</si>
  <si>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</si>
  <si>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</si>
  <si>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</si>
  <si>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</si>
  <si>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</si>
  <si>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</si>
  <si>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</si>
  <si>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</si>
  <si>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</si>
  <si>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</si>
  <si>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</si>
  <si>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</si>
  <si>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</si>
  <si>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</si>
  <si>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</si>
  <si>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</si>
  <si>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</si>
  <si>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</si>
  <si>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</si>
  <si>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</si>
  <si>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</si>
  <si>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</si>
  <si>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</si>
  <si>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</si>
  <si>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</si>
  <si>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</si>
  <si>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</si>
  <si>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</si>
  <si>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31-01-2026</t>
  </si>
  <si>
    <t>28-02-2026</t>
  </si>
  <si>
    <t>31-05-2026</t>
  </si>
  <si>
    <t>31-10-2026</t>
  </si>
  <si>
    <t>Tabela nr 1. Stopa oprocentowania kredytu w skali rocznej</t>
  </si>
  <si>
    <t>Stała marża banku
(w %)</t>
  </si>
  <si>
    <t>Tabela nr 2. Cena oferty (koszt obsługi kredytu)</t>
  </si>
  <si>
    <t>Cena oferty - koszt obsługi kredytu
(w zł)</t>
  </si>
  <si>
    <t>Lp.</t>
  </si>
  <si>
    <t>Tabela nr 3. Plan spłaty kredytu</t>
  </si>
  <si>
    <t>Liczba dni do odsetek</t>
  </si>
  <si>
    <t>61.</t>
  </si>
  <si>
    <t xml:space="preserve">Razem WIBOR 1M i marża banku 
(w %)
</t>
  </si>
  <si>
    <t>4 (kol. 2 + kol. 3)</t>
  </si>
  <si>
    <t>Kwota kredytu - 4.600.000,00 zł - założenie wypłaty 30.11.2022 r.</t>
  </si>
  <si>
    <t>Okres obsługi kredytu (spłat rat kapitałowych) - do końca roku 2028</t>
  </si>
  <si>
    <t>WIBOR 1M wg notowań na dzień 30.09.2022 r.
(w %)</t>
  </si>
  <si>
    <t>31-01-2027</t>
  </si>
  <si>
    <t>28-02-2027</t>
  </si>
  <si>
    <t>31-03-2027</t>
  </si>
  <si>
    <t>30-04-2027</t>
  </si>
  <si>
    <t>31-05-2027</t>
  </si>
  <si>
    <t>30-06-2027</t>
  </si>
  <si>
    <t>31-07-2027</t>
  </si>
  <si>
    <t>31-08-2027</t>
  </si>
  <si>
    <t>30-09-2027</t>
  </si>
  <si>
    <t>31-10-2027</t>
  </si>
  <si>
    <t>30-11-2027</t>
  </si>
  <si>
    <t>31-12-2027</t>
  </si>
  <si>
    <t>Razem rok 2027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</si>
  <si>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</si>
  <si>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</si>
  <si>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</si>
  <si>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</si>
  <si>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</si>
  <si>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</si>
  <si>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</si>
  <si>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</si>
  <si>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</si>
  <si>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</si>
  <si>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</si>
  <si>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</si>
  <si>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31-01-2028</t>
  </si>
  <si>
    <t>29-02-2028</t>
  </si>
  <si>
    <t>31-03-2028</t>
  </si>
  <si>
    <t>30-04-2028</t>
  </si>
  <si>
    <t>31-05-2028</t>
  </si>
  <si>
    <t>30-06-2028</t>
  </si>
  <si>
    <t>31-07-2028</t>
  </si>
  <si>
    <t>31-08-2028</t>
  </si>
  <si>
    <t>30-09-2028</t>
  </si>
  <si>
    <t>31-10-2028</t>
  </si>
  <si>
    <t>30-11-2028</t>
  </si>
  <si>
    <t>31-12-2028</t>
  </si>
  <si>
    <t>Razem rok 2028</t>
  </si>
  <si>
    <r>
      <rPr>
        <b/>
        <u val="single"/>
        <sz val="12"/>
        <color indexed="8"/>
        <rFont val="Cambria"/>
        <family val="1"/>
      </rPr>
      <t>ZAMAWIAJĄCY:</t>
    </r>
    <r>
      <rPr>
        <b/>
        <sz val="12"/>
        <color indexed="8"/>
        <rFont val="Cambria"/>
        <family val="1"/>
      </rPr>
      <t xml:space="preserve">
Gmina Tarnogród
</t>
    </r>
    <r>
      <rPr>
        <sz val="12"/>
        <color indexed="8"/>
        <rFont val="Cambria"/>
        <family val="1"/>
      </rPr>
      <t>ul. Kościuszki 5, 23-420 Tarnogród
NIP: 9181985983, REGON: 950369161
nr telefonu +48 (84) 689 71 61
Adres poczty elektronicznej: przetargi@tarnogrod.pl
Strona internetowa: http://www.tarnogrod.pl
Godziny urzędowania: poniedziałek - piątek: godz. 7:30 - 15:30 z wyłaczeniem dni ustawowo wolnych od pracy
Strona internetowa prowadzonego postępowania na której udostępnione będą zmiany i wyjaśnienia treści SWZ oraz inne dokumenty zamówienia bezpośrednio związane z postępowaniem o udzielenie zamówienia [URL]: https://umtarnogrod.bip.lubelskie.pl/index.php?id=618
Elektroniczna Skrzynka Podawcza: /Gmina_Tarnogrod/SkrytkaESP znajdująca się na platformie ePUAP pod adresem https://epuap.gov.pl/wps/portal</t>
    </r>
  </si>
  <si>
    <t xml:space="preserve">                                                                 Razem rok 2022</t>
  </si>
  <si>
    <t>Razem rok 2026</t>
  </si>
  <si>
    <t>74.</t>
  </si>
  <si>
    <t>Załącznik Nr 3 do SWZ
Formularz wyceny przedmiotu zamówienia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</si>
</sst>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#,##0.00\ &quot;zł&quot;"/>
    <numFmt numFmtId="177" formatCode="#,##0.00\ _z_ł"/>
    <numFmt numFmtId="178" formatCode="[$-415]dddd\,\ d\ mmmm\ yyyy"/>
    <numFmt numFmtId="179" formatCode="yyyy\-mm\-dd;@"/>
    <numFmt numFmtId="180" formatCode="yy\-mm\-dd;@"/>
    <numFmt numFmtId="181" formatCode="d\-m\-yyyy;@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Cambria"/>
      <family val="1"/>
    </font>
    <font>
      <b/>
      <i/>
      <sz val="10"/>
      <name val="Cambria"/>
      <family val="1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right" vertical="center"/>
    </xf>
    <xf numFmtId="0" fontId="45" fillId="34" borderId="10" xfId="0" applyFont="1" applyFill="1" applyBorder="1" applyAlignment="1">
      <alignment vertical="center"/>
    </xf>
    <xf numFmtId="4" fontId="45" fillId="34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177" fontId="48" fillId="0" borderId="11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Normal="115" zoomScaleSheetLayoutView="100" workbookViewId="0" topLeftCell="A1">
      <selection activeCell="O2" sqref="O2"/>
    </sheetView>
  </sheetViews>
  <sheetFormatPr defaultColWidth="8.796875" defaultRowHeight="14.25"/>
  <cols>
    <col min="2" max="3" width="11.5" style="0" customWidth="1"/>
    <col min="4" max="5" width="16.59765625" style="0" customWidth="1"/>
    <col min="6" max="6" width="14.8984375" style="0" customWidth="1"/>
    <col min="7" max="7" width="24.8984375" style="0" customWidth="1"/>
    <col min="8" max="8" width="9.8984375" style="0" bestFit="1" customWidth="1"/>
  </cols>
  <sheetData>
    <row r="1" spans="1:7" ht="32.25" customHeight="1" thickBot="1">
      <c r="A1" s="56" t="s">
        <v>173</v>
      </c>
      <c r="B1" s="57"/>
      <c r="C1" s="57"/>
      <c r="D1" s="57"/>
      <c r="E1" s="57"/>
      <c r="F1" s="57"/>
      <c r="G1" s="57"/>
    </row>
    <row r="2" spans="1:7" ht="206.25" customHeight="1" thickBot="1">
      <c r="A2" s="62" t="s">
        <v>169</v>
      </c>
      <c r="B2" s="62"/>
      <c r="C2" s="62"/>
      <c r="D2" s="62"/>
      <c r="E2" s="62"/>
      <c r="F2" s="62"/>
      <c r="G2" s="62"/>
    </row>
    <row r="3" spans="1:7" ht="15" customHeight="1">
      <c r="A3" s="35"/>
      <c r="B3" s="35"/>
      <c r="C3" s="35"/>
      <c r="D3" s="35"/>
      <c r="E3" s="35"/>
      <c r="F3" s="35"/>
      <c r="G3" s="35"/>
    </row>
    <row r="4" spans="1:7" ht="14.25">
      <c r="A4" s="36" t="s">
        <v>128</v>
      </c>
      <c r="B4" s="36"/>
      <c r="C4" s="36"/>
      <c r="D4" s="36"/>
      <c r="E4" s="36"/>
      <c r="F4" s="36"/>
      <c r="G4" s="36"/>
    </row>
    <row r="5" spans="1:7" ht="14.25">
      <c r="A5" s="36" t="s">
        <v>129</v>
      </c>
      <c r="B5" s="36"/>
      <c r="C5" s="36"/>
      <c r="D5" s="36"/>
      <c r="E5" s="36"/>
      <c r="F5" s="36"/>
      <c r="G5" s="36"/>
    </row>
    <row r="6" spans="1:7" ht="14.25">
      <c r="A6" s="36" t="s">
        <v>53</v>
      </c>
      <c r="B6" s="36"/>
      <c r="C6" s="36"/>
      <c r="D6" s="36"/>
      <c r="E6" s="36"/>
      <c r="F6" s="36"/>
      <c r="G6" s="36"/>
    </row>
    <row r="7" spans="1:7" ht="14.25">
      <c r="A7" s="58"/>
      <c r="B7" s="58"/>
      <c r="C7" s="58"/>
      <c r="D7" s="58"/>
      <c r="E7" s="58"/>
      <c r="F7" s="58"/>
      <c r="G7" s="58"/>
    </row>
    <row r="8" spans="1:7" ht="14.25">
      <c r="A8" s="36" t="s">
        <v>118</v>
      </c>
      <c r="B8" s="36"/>
      <c r="C8" s="36"/>
      <c r="D8" s="36"/>
      <c r="E8" s="36"/>
      <c r="F8" s="36"/>
      <c r="G8" s="3"/>
    </row>
    <row r="9" spans="1:7" ht="56.25" customHeight="1">
      <c r="A9" s="21" t="s">
        <v>122</v>
      </c>
      <c r="B9" s="43" t="s">
        <v>130</v>
      </c>
      <c r="C9" s="44"/>
      <c r="D9" s="21" t="s">
        <v>119</v>
      </c>
      <c r="E9" s="21" t="s">
        <v>126</v>
      </c>
      <c r="F9" s="2"/>
      <c r="G9" s="2"/>
    </row>
    <row r="10" spans="1:7" ht="13.5" customHeight="1">
      <c r="A10" s="27">
        <v>1</v>
      </c>
      <c r="B10" s="48">
        <v>2</v>
      </c>
      <c r="C10" s="49"/>
      <c r="D10" s="27">
        <v>3</v>
      </c>
      <c r="E10" s="27" t="s">
        <v>127</v>
      </c>
      <c r="F10" s="2"/>
      <c r="G10" s="2"/>
    </row>
    <row r="11" spans="1:7" ht="36" customHeight="1">
      <c r="A11" s="20" t="s">
        <v>54</v>
      </c>
      <c r="B11" s="59">
        <v>7.11</v>
      </c>
      <c r="C11" s="60"/>
      <c r="D11" s="29"/>
      <c r="E11" s="4">
        <f>B11+D11</f>
        <v>7.11</v>
      </c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spans="1:7" ht="14.25">
      <c r="A13" s="36" t="s">
        <v>120</v>
      </c>
      <c r="B13" s="36"/>
      <c r="C13" s="36"/>
      <c r="D13" s="36"/>
      <c r="E13" s="36"/>
      <c r="F13" s="36"/>
      <c r="G13" s="36"/>
    </row>
    <row r="14" spans="1:7" ht="33.75" customHeight="1">
      <c r="A14" s="21" t="s">
        <v>122</v>
      </c>
      <c r="B14" s="50" t="s">
        <v>121</v>
      </c>
      <c r="C14" s="51"/>
      <c r="D14" s="51"/>
      <c r="E14" s="52"/>
      <c r="F14" s="22"/>
      <c r="G14" s="23"/>
    </row>
    <row r="15" spans="1:7" ht="15" customHeight="1">
      <c r="A15" s="27">
        <v>1</v>
      </c>
      <c r="B15" s="53">
        <v>2</v>
      </c>
      <c r="C15" s="54"/>
      <c r="D15" s="54"/>
      <c r="E15" s="55"/>
      <c r="F15" s="24"/>
      <c r="G15" s="24"/>
    </row>
    <row r="16" spans="1:7" ht="21" customHeight="1">
      <c r="A16" s="9" t="s">
        <v>54</v>
      </c>
      <c r="B16" s="37">
        <f>E108</f>
        <v>1407065.883287671</v>
      </c>
      <c r="C16" s="38"/>
      <c r="D16" s="38"/>
      <c r="E16" s="39"/>
      <c r="F16" s="25"/>
      <c r="G16" s="25"/>
    </row>
    <row r="17" spans="1:7" ht="11.25" customHeight="1">
      <c r="A17" s="7"/>
      <c r="B17" s="8"/>
      <c r="C17" s="8"/>
      <c r="D17" s="8"/>
      <c r="E17" s="8"/>
      <c r="F17" s="8"/>
      <c r="G17" s="8"/>
    </row>
    <row r="18" spans="1:7" ht="13.5" customHeight="1">
      <c r="A18" s="61" t="s">
        <v>123</v>
      </c>
      <c r="B18" s="61"/>
      <c r="C18" s="61"/>
      <c r="D18" s="61"/>
      <c r="E18" s="61"/>
      <c r="F18" s="61"/>
      <c r="G18" s="61"/>
    </row>
    <row r="19" spans="1:7" ht="43.5" customHeight="1">
      <c r="A19" s="26" t="s">
        <v>122</v>
      </c>
      <c r="B19" s="26" t="s">
        <v>0</v>
      </c>
      <c r="C19" s="21" t="s">
        <v>124</v>
      </c>
      <c r="D19" s="26" t="s">
        <v>1</v>
      </c>
      <c r="E19" s="26" t="s">
        <v>2</v>
      </c>
      <c r="F19" s="21" t="s">
        <v>3</v>
      </c>
      <c r="G19" s="26" t="s">
        <v>4</v>
      </c>
    </row>
    <row r="20" spans="1:7" ht="14.25" customHeight="1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</row>
    <row r="21" spans="1:7" ht="22.5" customHeight="1">
      <c r="A21" s="5" t="s">
        <v>54</v>
      </c>
      <c r="B21" s="34">
        <v>44895</v>
      </c>
      <c r="C21" s="5">
        <v>1</v>
      </c>
      <c r="D21" s="6">
        <v>0</v>
      </c>
      <c r="E21" s="11">
        <f>(G21*C21*$E$11%)/365</f>
        <v>896.054794520548</v>
      </c>
      <c r="F21" s="11">
        <f>D21+E21</f>
        <v>896.054794520548</v>
      </c>
      <c r="G21" s="6">
        <v>4600000</v>
      </c>
    </row>
    <row r="22" spans="1:7" ht="24.75" customHeight="1">
      <c r="A22" s="5" t="s">
        <v>55</v>
      </c>
      <c r="B22" s="34">
        <v>44926</v>
      </c>
      <c r="C22" s="5">
        <v>31</v>
      </c>
      <c r="D22" s="6">
        <v>0</v>
      </c>
      <c r="E22" s="11">
        <f>(G22*C22*$E$11%)/365</f>
        <v>27777.698630136987</v>
      </c>
      <c r="F22" s="11">
        <f>D22+E22</f>
        <v>27777.698630136987</v>
      </c>
      <c r="G22" s="6">
        <f>4600000-D22</f>
        <v>4600000</v>
      </c>
    </row>
    <row r="23" spans="1:7" ht="17.25" customHeight="1">
      <c r="A23" s="45" t="s">
        <v>170</v>
      </c>
      <c r="B23" s="46"/>
      <c r="C23" s="46"/>
      <c r="D23" s="47"/>
      <c r="E23" s="12">
        <f>E22</f>
        <v>27777.698630136987</v>
      </c>
      <c r="F23" s="12">
        <f>F22</f>
        <v>27777.698630136987</v>
      </c>
      <c r="G23" s="6"/>
    </row>
    <row r="24" spans="1:7" ht="27.75" customHeight="1">
      <c r="A24" s="5" t="s">
        <v>56</v>
      </c>
      <c r="B24" s="10" t="s">
        <v>9</v>
      </c>
      <c r="C24" s="5">
        <v>31</v>
      </c>
      <c r="D24" s="6">
        <v>0</v>
      </c>
      <c r="E24" s="11">
        <f>(G22*C24*$E$11%)/365</f>
        <v>27777.698630136987</v>
      </c>
      <c r="F24" s="11">
        <f aca="true" t="shared" si="0" ref="F24:F35">D24+E24</f>
        <v>27777.698630136987</v>
      </c>
      <c r="G24" s="6">
        <f>G22-D24</f>
        <v>4600000</v>
      </c>
    </row>
    <row r="25" spans="1:7" ht="27.75" customHeight="1">
      <c r="A25" s="5" t="s">
        <v>57</v>
      </c>
      <c r="B25" s="5" t="s">
        <v>25</v>
      </c>
      <c r="C25" s="5">
        <v>28</v>
      </c>
      <c r="D25" s="6">
        <v>0</v>
      </c>
      <c r="E25" s="11">
        <f>(G24*C25*$E$11%)/365</f>
        <v>25089.534246575342</v>
      </c>
      <c r="F25" s="11">
        <f t="shared" si="0"/>
        <v>25089.534246575342</v>
      </c>
      <c r="G25" s="6">
        <f>G24-D25</f>
        <v>4600000</v>
      </c>
    </row>
    <row r="26" spans="1:7" ht="27.75" customHeight="1">
      <c r="A26" s="5" t="s">
        <v>58</v>
      </c>
      <c r="B26" s="10" t="s">
        <v>10</v>
      </c>
      <c r="C26" s="5">
        <v>31</v>
      </c>
      <c r="D26" s="6">
        <v>0</v>
      </c>
      <c r="E26" s="11">
        <f>(G25*C26*$E$11%)/365</f>
        <v>27777.698630136987</v>
      </c>
      <c r="F26" s="11">
        <f t="shared" si="0"/>
        <v>27777.698630136987</v>
      </c>
      <c r="G26" s="6">
        <f aca="true" t="shared" si="1" ref="G26:G35">G25-D26</f>
        <v>4600000</v>
      </c>
    </row>
    <row r="27" spans="1:7" ht="27.75" customHeight="1">
      <c r="A27" s="5" t="s">
        <v>59</v>
      </c>
      <c r="B27" s="10" t="s">
        <v>11</v>
      </c>
      <c r="C27" s="5">
        <v>30</v>
      </c>
      <c r="D27" s="6">
        <v>0</v>
      </c>
      <c r="E27" s="11">
        <f>(G26*C27*$E$11%)/365</f>
        <v>26881.64383561644</v>
      </c>
      <c r="F27" s="11">
        <f t="shared" si="0"/>
        <v>26881.64383561644</v>
      </c>
      <c r="G27" s="6">
        <f t="shared" si="1"/>
        <v>4600000</v>
      </c>
    </row>
    <row r="28" spans="1:7" ht="27.75" customHeight="1">
      <c r="A28" s="5" t="s">
        <v>60</v>
      </c>
      <c r="B28" s="10" t="s">
        <v>12</v>
      </c>
      <c r="C28" s="5">
        <v>31</v>
      </c>
      <c r="D28" s="6">
        <v>0</v>
      </c>
      <c r="E28" s="11">
        <f>(G27*C28*$E$11%)/365</f>
        <v>27777.698630136987</v>
      </c>
      <c r="F28" s="11">
        <f t="shared" si="0"/>
        <v>27777.698630136987</v>
      </c>
      <c r="G28" s="6">
        <f t="shared" si="1"/>
        <v>4600000</v>
      </c>
    </row>
    <row r="29" spans="1:7" ht="27.75" customHeight="1">
      <c r="A29" s="5" t="s">
        <v>61</v>
      </c>
      <c r="B29" s="5" t="s">
        <v>26</v>
      </c>
      <c r="C29" s="5">
        <v>30</v>
      </c>
      <c r="D29" s="6">
        <v>0</v>
      </c>
      <c r="E29" s="11">
        <f aca="true" t="shared" si="2" ref="E29:E35">(G28*C29*$E$11%)/365</f>
        <v>26881.64383561644</v>
      </c>
      <c r="F29" s="11">
        <f>D29+E29</f>
        <v>26881.64383561644</v>
      </c>
      <c r="G29" s="6">
        <f t="shared" si="1"/>
        <v>4600000</v>
      </c>
    </row>
    <row r="30" spans="1:7" ht="27.75" customHeight="1">
      <c r="A30" s="5" t="s">
        <v>62</v>
      </c>
      <c r="B30" s="5" t="s">
        <v>27</v>
      </c>
      <c r="C30" s="5">
        <v>31</v>
      </c>
      <c r="D30" s="6">
        <v>0</v>
      </c>
      <c r="E30" s="11">
        <f t="shared" si="2"/>
        <v>27777.698630136987</v>
      </c>
      <c r="F30" s="11">
        <f t="shared" si="0"/>
        <v>27777.698630136987</v>
      </c>
      <c r="G30" s="6">
        <f t="shared" si="1"/>
        <v>4600000</v>
      </c>
    </row>
    <row r="31" spans="1:7" ht="27.75" customHeight="1">
      <c r="A31" s="5" t="s">
        <v>63</v>
      </c>
      <c r="B31" s="5" t="s">
        <v>28</v>
      </c>
      <c r="C31" s="5">
        <v>31</v>
      </c>
      <c r="D31" s="6">
        <v>0</v>
      </c>
      <c r="E31" s="11">
        <f t="shared" si="2"/>
        <v>27777.698630136987</v>
      </c>
      <c r="F31" s="11">
        <f t="shared" si="0"/>
        <v>27777.698630136987</v>
      </c>
      <c r="G31" s="6">
        <f t="shared" si="1"/>
        <v>4600000</v>
      </c>
    </row>
    <row r="32" spans="1:7" ht="27.75" customHeight="1">
      <c r="A32" s="5" t="s">
        <v>64</v>
      </c>
      <c r="B32" s="5" t="s">
        <v>29</v>
      </c>
      <c r="C32" s="5">
        <v>30</v>
      </c>
      <c r="D32" s="6">
        <v>0</v>
      </c>
      <c r="E32" s="11">
        <f t="shared" si="2"/>
        <v>26881.64383561644</v>
      </c>
      <c r="F32" s="11">
        <f t="shared" si="0"/>
        <v>26881.64383561644</v>
      </c>
      <c r="G32" s="6">
        <f t="shared" si="1"/>
        <v>4600000</v>
      </c>
    </row>
    <row r="33" spans="1:7" ht="27.75" customHeight="1">
      <c r="A33" s="5" t="s">
        <v>65</v>
      </c>
      <c r="B33" s="5" t="s">
        <v>30</v>
      </c>
      <c r="C33" s="5">
        <v>31</v>
      </c>
      <c r="D33" s="6">
        <v>0</v>
      </c>
      <c r="E33" s="11">
        <f t="shared" si="2"/>
        <v>27777.698630136987</v>
      </c>
      <c r="F33" s="11">
        <f t="shared" si="0"/>
        <v>27777.698630136987</v>
      </c>
      <c r="G33" s="6">
        <f t="shared" si="1"/>
        <v>4600000</v>
      </c>
    </row>
    <row r="34" spans="1:7" ht="27.75" customHeight="1">
      <c r="A34" s="5" t="s">
        <v>66</v>
      </c>
      <c r="B34" s="5" t="s">
        <v>31</v>
      </c>
      <c r="C34" s="5">
        <v>30</v>
      </c>
      <c r="D34" s="6">
        <v>0</v>
      </c>
      <c r="E34" s="11">
        <f t="shared" si="2"/>
        <v>26881.64383561644</v>
      </c>
      <c r="F34" s="11">
        <f t="shared" si="0"/>
        <v>26881.64383561644</v>
      </c>
      <c r="G34" s="6">
        <f t="shared" si="1"/>
        <v>4600000</v>
      </c>
    </row>
    <row r="35" spans="1:7" ht="27.75" customHeight="1">
      <c r="A35" s="5" t="s">
        <v>67</v>
      </c>
      <c r="B35" s="10" t="s">
        <v>13</v>
      </c>
      <c r="C35" s="5">
        <v>31</v>
      </c>
      <c r="D35" s="6">
        <v>0</v>
      </c>
      <c r="E35" s="11">
        <f t="shared" si="2"/>
        <v>27777.698630136987</v>
      </c>
      <c r="F35" s="11">
        <f t="shared" si="0"/>
        <v>27777.698630136987</v>
      </c>
      <c r="G35" s="6">
        <f t="shared" si="1"/>
        <v>4600000</v>
      </c>
    </row>
    <row r="36" spans="1:7" ht="27.75" customHeight="1">
      <c r="A36" s="13"/>
      <c r="B36" s="14"/>
      <c r="C36" s="15"/>
      <c r="D36" s="16">
        <f>SUM(D24:D35)</f>
        <v>0</v>
      </c>
      <c r="E36" s="17">
        <f>SUM(E24:E35)</f>
        <v>327059.99999999994</v>
      </c>
      <c r="F36" s="17">
        <f>SUM(F24:F35)</f>
        <v>327059.99999999994</v>
      </c>
      <c r="G36" s="6"/>
    </row>
    <row r="37" spans="1:7" ht="27.75" customHeight="1">
      <c r="A37" s="40" t="s">
        <v>6</v>
      </c>
      <c r="B37" s="41"/>
      <c r="C37" s="41"/>
      <c r="D37" s="42"/>
      <c r="E37" s="12">
        <f>SUM(E24:E35)</f>
        <v>327059.99999999994</v>
      </c>
      <c r="F37" s="12">
        <f>SUM(F24:F35)</f>
        <v>327059.99999999994</v>
      </c>
      <c r="G37" s="6"/>
    </row>
    <row r="38" spans="1:7" ht="27.75" customHeight="1">
      <c r="A38" s="5" t="s">
        <v>68</v>
      </c>
      <c r="B38" s="10" t="s">
        <v>14</v>
      </c>
      <c r="C38" s="5">
        <v>31</v>
      </c>
      <c r="D38" s="6">
        <v>10000</v>
      </c>
      <c r="E38" s="11">
        <f>(G35*C38*$E$11%)/365</f>
        <v>27777.698630136987</v>
      </c>
      <c r="F38" s="11">
        <f>D38+E38</f>
        <v>37777.69863013699</v>
      </c>
      <c r="G38" s="6">
        <f>G35-D38</f>
        <v>4590000</v>
      </c>
    </row>
    <row r="39" spans="1:7" ht="27.75" customHeight="1">
      <c r="A39" s="5" t="s">
        <v>69</v>
      </c>
      <c r="B39" s="5" t="s">
        <v>32</v>
      </c>
      <c r="C39" s="5">
        <v>29</v>
      </c>
      <c r="D39" s="6">
        <v>10000</v>
      </c>
      <c r="E39" s="11">
        <f>(G38*C39*$E$11%)/365</f>
        <v>25929.098630136985</v>
      </c>
      <c r="F39" s="11">
        <f>D39+E39</f>
        <v>35929.098630136985</v>
      </c>
      <c r="G39" s="6">
        <f>G38-D38</f>
        <v>4580000</v>
      </c>
    </row>
    <row r="40" spans="1:7" ht="27.75" customHeight="1">
      <c r="A40" s="5" t="s">
        <v>70</v>
      </c>
      <c r="B40" s="10" t="s">
        <v>15</v>
      </c>
      <c r="C40" s="5">
        <v>31</v>
      </c>
      <c r="D40" s="6">
        <v>10000</v>
      </c>
      <c r="E40" s="11">
        <f aca="true" t="shared" si="3" ref="E40:E49">(G39*C40*$E$11%)/365</f>
        <v>27656.92602739726</v>
      </c>
      <c r="F40" s="11">
        <f aca="true" t="shared" si="4" ref="F40:F49">D40+E40</f>
        <v>37656.92602739726</v>
      </c>
      <c r="G40" s="6">
        <f aca="true" t="shared" si="5" ref="G40:G49">G39-D39</f>
        <v>4570000</v>
      </c>
    </row>
    <row r="41" spans="1:7" ht="27.75" customHeight="1">
      <c r="A41" s="5" t="s">
        <v>71</v>
      </c>
      <c r="B41" s="10" t="s">
        <v>16</v>
      </c>
      <c r="C41" s="5">
        <v>30</v>
      </c>
      <c r="D41" s="6">
        <v>10000</v>
      </c>
      <c r="E41" s="11">
        <f t="shared" si="3"/>
        <v>26706.328767123287</v>
      </c>
      <c r="F41" s="11">
        <f t="shared" si="4"/>
        <v>36706.32876712328</v>
      </c>
      <c r="G41" s="6">
        <f t="shared" si="5"/>
        <v>4560000</v>
      </c>
    </row>
    <row r="42" spans="1:7" ht="27.75" customHeight="1">
      <c r="A42" s="5" t="s">
        <v>72</v>
      </c>
      <c r="B42" s="10" t="s">
        <v>17</v>
      </c>
      <c r="C42" s="5">
        <v>31</v>
      </c>
      <c r="D42" s="6">
        <v>10000</v>
      </c>
      <c r="E42" s="11">
        <f t="shared" si="3"/>
        <v>27536.153424657536</v>
      </c>
      <c r="F42" s="11">
        <f t="shared" si="4"/>
        <v>37536.15342465753</v>
      </c>
      <c r="G42" s="6">
        <f t="shared" si="5"/>
        <v>4550000</v>
      </c>
    </row>
    <row r="43" spans="1:7" ht="27.75" customHeight="1">
      <c r="A43" s="5" t="s">
        <v>73</v>
      </c>
      <c r="B43" s="5" t="s">
        <v>33</v>
      </c>
      <c r="C43" s="5">
        <v>30</v>
      </c>
      <c r="D43" s="6">
        <v>10000</v>
      </c>
      <c r="E43" s="11">
        <f t="shared" si="3"/>
        <v>26589.45205479452</v>
      </c>
      <c r="F43" s="11">
        <f t="shared" si="4"/>
        <v>36589.45205479452</v>
      </c>
      <c r="G43" s="6">
        <f t="shared" si="5"/>
        <v>4540000</v>
      </c>
    </row>
    <row r="44" spans="1:7" ht="27.75" customHeight="1">
      <c r="A44" s="5" t="s">
        <v>74</v>
      </c>
      <c r="B44" s="5" t="s">
        <v>34</v>
      </c>
      <c r="C44" s="5">
        <v>31</v>
      </c>
      <c r="D44" s="6">
        <v>10000</v>
      </c>
      <c r="E44" s="11">
        <f t="shared" si="3"/>
        <v>27415.38082191781</v>
      </c>
      <c r="F44" s="11">
        <f t="shared" si="4"/>
        <v>37415.38082191781</v>
      </c>
      <c r="G44" s="6">
        <f t="shared" si="5"/>
        <v>4530000</v>
      </c>
    </row>
    <row r="45" spans="1:7" ht="27.75" customHeight="1">
      <c r="A45" s="5" t="s">
        <v>75</v>
      </c>
      <c r="B45" s="5" t="s">
        <v>35</v>
      </c>
      <c r="C45" s="5">
        <v>31</v>
      </c>
      <c r="D45" s="6">
        <v>10000</v>
      </c>
      <c r="E45" s="11">
        <f t="shared" si="3"/>
        <v>27354.994520547945</v>
      </c>
      <c r="F45" s="11">
        <f t="shared" si="4"/>
        <v>37354.994520547945</v>
      </c>
      <c r="G45" s="6">
        <f t="shared" si="5"/>
        <v>4520000</v>
      </c>
    </row>
    <row r="46" spans="1:7" ht="27.75" customHeight="1">
      <c r="A46" s="5" t="s">
        <v>76</v>
      </c>
      <c r="B46" s="5" t="s">
        <v>36</v>
      </c>
      <c r="C46" s="5">
        <v>30</v>
      </c>
      <c r="D46" s="6">
        <v>10000</v>
      </c>
      <c r="E46" s="11">
        <f t="shared" si="3"/>
        <v>26414.13698630137</v>
      </c>
      <c r="F46" s="11">
        <f t="shared" si="4"/>
        <v>36414.13698630137</v>
      </c>
      <c r="G46" s="6">
        <f t="shared" si="5"/>
        <v>4510000</v>
      </c>
    </row>
    <row r="47" spans="1:7" ht="27.75" customHeight="1">
      <c r="A47" s="5" t="s">
        <v>77</v>
      </c>
      <c r="B47" s="5" t="s">
        <v>37</v>
      </c>
      <c r="C47" s="5">
        <v>31</v>
      </c>
      <c r="D47" s="6">
        <v>10000</v>
      </c>
      <c r="E47" s="11">
        <f t="shared" si="3"/>
        <v>27234.22191780822</v>
      </c>
      <c r="F47" s="11">
        <f t="shared" si="4"/>
        <v>37234.221917808216</v>
      </c>
      <c r="G47" s="6">
        <f t="shared" si="5"/>
        <v>4500000</v>
      </c>
    </row>
    <row r="48" spans="1:7" ht="27.75" customHeight="1">
      <c r="A48" s="5" t="s">
        <v>78</v>
      </c>
      <c r="B48" s="5" t="s">
        <v>38</v>
      </c>
      <c r="C48" s="5">
        <v>30</v>
      </c>
      <c r="D48" s="6">
        <v>10000</v>
      </c>
      <c r="E48" s="11">
        <f>(G47*C48*$E$11%)/365</f>
        <v>26297.260273972603</v>
      </c>
      <c r="F48" s="11">
        <f t="shared" si="4"/>
        <v>36297.2602739726</v>
      </c>
      <c r="G48" s="6">
        <f t="shared" si="5"/>
        <v>4490000</v>
      </c>
    </row>
    <row r="49" spans="1:7" ht="27.75" customHeight="1">
      <c r="A49" s="5" t="s">
        <v>79</v>
      </c>
      <c r="B49" s="10" t="s">
        <v>18</v>
      </c>
      <c r="C49" s="5">
        <v>31</v>
      </c>
      <c r="D49" s="6">
        <v>10000</v>
      </c>
      <c r="E49" s="11">
        <f t="shared" si="3"/>
        <v>27113.449315068494</v>
      </c>
      <c r="F49" s="11">
        <f t="shared" si="4"/>
        <v>37113.449315068494</v>
      </c>
      <c r="G49" s="6">
        <f t="shared" si="5"/>
        <v>4480000</v>
      </c>
    </row>
    <row r="50" spans="1:7" ht="27.75" customHeight="1">
      <c r="A50" s="13"/>
      <c r="B50" s="14"/>
      <c r="C50" s="15"/>
      <c r="D50" s="16">
        <f>SUM(D38:D49)</f>
        <v>120000</v>
      </c>
      <c r="E50" s="17">
        <f>SUM(E38:E49)</f>
        <v>324025.101369863</v>
      </c>
      <c r="F50" s="17">
        <f>SUM(F38:F49)</f>
        <v>444025.10136986297</v>
      </c>
      <c r="G50" s="6"/>
    </row>
    <row r="51" spans="1:7" ht="27.75" customHeight="1">
      <c r="A51" s="40" t="s">
        <v>7</v>
      </c>
      <c r="B51" s="41"/>
      <c r="C51" s="41"/>
      <c r="D51" s="42"/>
      <c r="E51" s="12">
        <f>SUM(E38:E49)</f>
        <v>324025.101369863</v>
      </c>
      <c r="F51" s="12">
        <f>SUM(F38:F49)</f>
        <v>444025.10136986297</v>
      </c>
      <c r="G51" s="6"/>
    </row>
    <row r="52" spans="1:7" ht="27.75" customHeight="1">
      <c r="A52" s="5" t="s">
        <v>80</v>
      </c>
      <c r="B52" s="10" t="s">
        <v>19</v>
      </c>
      <c r="C52" s="5">
        <v>31</v>
      </c>
      <c r="D52" s="6">
        <v>62000</v>
      </c>
      <c r="E52" s="11">
        <f>(G49*C52*$E$11%)/365</f>
        <v>27053.06301369863</v>
      </c>
      <c r="F52" s="11">
        <f>D52+E52</f>
        <v>89053.06301369863</v>
      </c>
      <c r="G52" s="6">
        <f>G49-D52</f>
        <v>4418000</v>
      </c>
    </row>
    <row r="53" spans="1:7" ht="27.75" customHeight="1">
      <c r="A53" s="5" t="s">
        <v>81</v>
      </c>
      <c r="B53" s="5" t="s">
        <v>39</v>
      </c>
      <c r="C53" s="5">
        <v>28</v>
      </c>
      <c r="D53" s="6">
        <v>62000</v>
      </c>
      <c r="E53" s="11">
        <f aca="true" t="shared" si="6" ref="E53:E63">(G52*C53*$E$11%)/365</f>
        <v>24096.861369863014</v>
      </c>
      <c r="F53" s="11">
        <f aca="true" t="shared" si="7" ref="F53:F63">D53+E53</f>
        <v>86096.861369863</v>
      </c>
      <c r="G53" s="6">
        <f>G52-D53</f>
        <v>4356000</v>
      </c>
    </row>
    <row r="54" spans="1:7" ht="27.75" customHeight="1">
      <c r="A54" s="5" t="s">
        <v>82</v>
      </c>
      <c r="B54" s="10" t="s">
        <v>20</v>
      </c>
      <c r="C54" s="5">
        <v>31</v>
      </c>
      <c r="D54" s="6">
        <v>62000</v>
      </c>
      <c r="E54" s="11">
        <f t="shared" si="6"/>
        <v>26304.272876712326</v>
      </c>
      <c r="F54" s="11">
        <f t="shared" si="7"/>
        <v>88304.27287671232</v>
      </c>
      <c r="G54" s="6">
        <f>G53-D54</f>
        <v>4294000</v>
      </c>
    </row>
    <row r="55" spans="1:7" ht="27.75" customHeight="1">
      <c r="A55" s="5" t="s">
        <v>83</v>
      </c>
      <c r="B55" s="10" t="s">
        <v>21</v>
      </c>
      <c r="C55" s="5">
        <v>30</v>
      </c>
      <c r="D55" s="6">
        <v>62000</v>
      </c>
      <c r="E55" s="11">
        <f t="shared" si="6"/>
        <v>25093.430136986302</v>
      </c>
      <c r="F55" s="11">
        <f t="shared" si="7"/>
        <v>87093.43013698631</v>
      </c>
      <c r="G55" s="6">
        <f>G54-D55</f>
        <v>4232000</v>
      </c>
    </row>
    <row r="56" spans="1:7" ht="27.75" customHeight="1">
      <c r="A56" s="5" t="s">
        <v>84</v>
      </c>
      <c r="B56" s="10" t="s">
        <v>22</v>
      </c>
      <c r="C56" s="5">
        <v>31</v>
      </c>
      <c r="D56" s="6">
        <v>62000</v>
      </c>
      <c r="E56" s="11">
        <f t="shared" si="6"/>
        <v>25555.482739726027</v>
      </c>
      <c r="F56" s="11">
        <f t="shared" si="7"/>
        <v>87555.48273972602</v>
      </c>
      <c r="G56" s="6">
        <f>G55-D56</f>
        <v>4170000</v>
      </c>
    </row>
    <row r="57" spans="1:7" ht="27.75" customHeight="1">
      <c r="A57" s="5" t="s">
        <v>85</v>
      </c>
      <c r="B57" s="5" t="s">
        <v>40</v>
      </c>
      <c r="C57" s="5">
        <v>30</v>
      </c>
      <c r="D57" s="6">
        <v>62000</v>
      </c>
      <c r="E57" s="11">
        <f t="shared" si="6"/>
        <v>24368.794520547945</v>
      </c>
      <c r="F57" s="11">
        <f t="shared" si="7"/>
        <v>86368.79452054795</v>
      </c>
      <c r="G57" s="6">
        <f>G56-D57</f>
        <v>4108000</v>
      </c>
    </row>
    <row r="58" spans="1:7" ht="27.75" customHeight="1">
      <c r="A58" s="5" t="s">
        <v>86</v>
      </c>
      <c r="B58" s="5" t="s">
        <v>41</v>
      </c>
      <c r="C58" s="5">
        <v>31</v>
      </c>
      <c r="D58" s="6">
        <v>62000</v>
      </c>
      <c r="E58" s="11">
        <f t="shared" si="6"/>
        <v>24806.692602739724</v>
      </c>
      <c r="F58" s="11">
        <f t="shared" si="7"/>
        <v>86806.69260273973</v>
      </c>
      <c r="G58" s="6">
        <f aca="true" t="shared" si="8" ref="G58:G63">G57-D57</f>
        <v>4046000</v>
      </c>
    </row>
    <row r="59" spans="1:7" ht="27.75" customHeight="1">
      <c r="A59" s="5" t="s">
        <v>87</v>
      </c>
      <c r="B59" s="5" t="s">
        <v>42</v>
      </c>
      <c r="C59" s="5">
        <v>31</v>
      </c>
      <c r="D59" s="6">
        <v>62000</v>
      </c>
      <c r="E59" s="11">
        <f t="shared" si="6"/>
        <v>24432.297534246576</v>
      </c>
      <c r="F59" s="11">
        <f t="shared" si="7"/>
        <v>86432.29753424658</v>
      </c>
      <c r="G59" s="6">
        <f t="shared" si="8"/>
        <v>3984000</v>
      </c>
    </row>
    <row r="60" spans="1:7" ht="27.75" customHeight="1">
      <c r="A60" s="5" t="s">
        <v>88</v>
      </c>
      <c r="B60" s="5" t="s">
        <v>43</v>
      </c>
      <c r="C60" s="5">
        <v>30</v>
      </c>
      <c r="D60" s="6">
        <v>62000</v>
      </c>
      <c r="E60" s="11">
        <f t="shared" si="6"/>
        <v>23281.84109589041</v>
      </c>
      <c r="F60" s="11">
        <f t="shared" si="7"/>
        <v>85281.84109589041</v>
      </c>
      <c r="G60" s="6">
        <f t="shared" si="8"/>
        <v>3922000</v>
      </c>
    </row>
    <row r="61" spans="1:7" ht="27.75" customHeight="1">
      <c r="A61" s="5" t="s">
        <v>89</v>
      </c>
      <c r="B61" s="5" t="s">
        <v>44</v>
      </c>
      <c r="C61" s="5">
        <v>31</v>
      </c>
      <c r="D61" s="6">
        <v>62000</v>
      </c>
      <c r="E61" s="11">
        <f t="shared" si="6"/>
        <v>23683.507397260273</v>
      </c>
      <c r="F61" s="11">
        <f t="shared" si="7"/>
        <v>85683.50739726027</v>
      </c>
      <c r="G61" s="6">
        <f t="shared" si="8"/>
        <v>3860000</v>
      </c>
    </row>
    <row r="62" spans="1:7" ht="27.75" customHeight="1">
      <c r="A62" s="5" t="s">
        <v>90</v>
      </c>
      <c r="B62" s="5" t="s">
        <v>45</v>
      </c>
      <c r="C62" s="5">
        <v>30</v>
      </c>
      <c r="D62" s="6">
        <v>62000</v>
      </c>
      <c r="E62" s="11">
        <f t="shared" si="6"/>
        <v>22557.205479452055</v>
      </c>
      <c r="F62" s="11">
        <f t="shared" si="7"/>
        <v>84557.20547945205</v>
      </c>
      <c r="G62" s="6">
        <f t="shared" si="8"/>
        <v>3798000</v>
      </c>
    </row>
    <row r="63" spans="1:7" ht="27.75" customHeight="1">
      <c r="A63" s="5" t="s">
        <v>91</v>
      </c>
      <c r="B63" s="10" t="s">
        <v>23</v>
      </c>
      <c r="C63" s="5">
        <v>31</v>
      </c>
      <c r="D63" s="6">
        <v>62000</v>
      </c>
      <c r="E63" s="11">
        <f t="shared" si="6"/>
        <v>22934.717260273974</v>
      </c>
      <c r="F63" s="11">
        <f t="shared" si="7"/>
        <v>84934.71726027397</v>
      </c>
      <c r="G63" s="6">
        <f t="shared" si="8"/>
        <v>3736000</v>
      </c>
    </row>
    <row r="64" spans="1:7" ht="27.75" customHeight="1">
      <c r="A64" s="13"/>
      <c r="B64" s="14"/>
      <c r="C64" s="15"/>
      <c r="D64" s="16">
        <f>SUM(D52:D63)</f>
        <v>744000</v>
      </c>
      <c r="E64" s="17">
        <f>SUM(E52:E63)</f>
        <v>294168.16602739727</v>
      </c>
      <c r="F64" s="17">
        <f>SUM(F52:F63)</f>
        <v>1038168.1660273973</v>
      </c>
      <c r="G64" s="6"/>
    </row>
    <row r="65" spans="1:7" ht="27.75" customHeight="1">
      <c r="A65" s="40" t="s">
        <v>8</v>
      </c>
      <c r="B65" s="41"/>
      <c r="C65" s="41"/>
      <c r="D65" s="42"/>
      <c r="E65" s="12">
        <f>SUM(E52:E63)</f>
        <v>294168.16602739727</v>
      </c>
      <c r="F65" s="12">
        <f>SUM(F52:F63)</f>
        <v>1038168.1660273973</v>
      </c>
      <c r="G65" s="6"/>
    </row>
    <row r="66" spans="1:7" ht="27.75" customHeight="1">
      <c r="A66" s="5" t="s">
        <v>92</v>
      </c>
      <c r="B66" s="10" t="s">
        <v>114</v>
      </c>
      <c r="C66" s="5">
        <v>31</v>
      </c>
      <c r="D66" s="6">
        <v>76000</v>
      </c>
      <c r="E66" s="11">
        <f>(G63*C66*$E$11%)/365</f>
        <v>22560.322191780822</v>
      </c>
      <c r="F66" s="11">
        <f>D66+E66</f>
        <v>98560.32219178083</v>
      </c>
      <c r="G66" s="6">
        <f>G63-D66</f>
        <v>3660000</v>
      </c>
    </row>
    <row r="67" spans="1:7" ht="27.75" customHeight="1">
      <c r="A67" s="5" t="s">
        <v>93</v>
      </c>
      <c r="B67" s="5" t="s">
        <v>115</v>
      </c>
      <c r="C67" s="5">
        <v>28</v>
      </c>
      <c r="D67" s="6">
        <v>76000</v>
      </c>
      <c r="E67" s="11">
        <f>(G66*C67*$E$11%)/365</f>
        <v>19962.542465753424</v>
      </c>
      <c r="F67" s="11">
        <f aca="true" t="shared" si="9" ref="F67:F77">D67+E67</f>
        <v>95962.54246575342</v>
      </c>
      <c r="G67" s="6">
        <f>G66-D67</f>
        <v>3584000</v>
      </c>
    </row>
    <row r="68" spans="1:7" ht="27.75" customHeight="1">
      <c r="A68" s="5" t="s">
        <v>94</v>
      </c>
      <c r="B68" s="10" t="s">
        <v>46</v>
      </c>
      <c r="C68" s="5">
        <v>31</v>
      </c>
      <c r="D68" s="6">
        <v>76000</v>
      </c>
      <c r="E68" s="11">
        <f>(G67*C68*$E$11%)/365</f>
        <v>21642.450410958903</v>
      </c>
      <c r="F68" s="11">
        <f t="shared" si="9"/>
        <v>97642.4504109589</v>
      </c>
      <c r="G68" s="6">
        <f>G67-D68</f>
        <v>3508000</v>
      </c>
    </row>
    <row r="69" spans="1:7" ht="27.75" customHeight="1">
      <c r="A69" s="5" t="s">
        <v>95</v>
      </c>
      <c r="B69" s="10" t="s">
        <v>47</v>
      </c>
      <c r="C69" s="5">
        <v>30</v>
      </c>
      <c r="D69" s="6">
        <v>76000</v>
      </c>
      <c r="E69" s="11">
        <f aca="true" t="shared" si="10" ref="E69:E77">(G68*C69*$E$11%)/365</f>
        <v>20500.175342465755</v>
      </c>
      <c r="F69" s="11">
        <f t="shared" si="9"/>
        <v>96500.17534246575</v>
      </c>
      <c r="G69" s="6">
        <f aca="true" t="shared" si="11" ref="G69:G77">G68-D69</f>
        <v>3432000</v>
      </c>
    </row>
    <row r="70" spans="1:7" ht="27.75" customHeight="1">
      <c r="A70" s="5" t="s">
        <v>96</v>
      </c>
      <c r="B70" s="10" t="s">
        <v>116</v>
      </c>
      <c r="C70" s="5">
        <v>31</v>
      </c>
      <c r="D70" s="6">
        <v>76000</v>
      </c>
      <c r="E70" s="11">
        <f>(G69*C70*$E$11%)/365</f>
        <v>20724.578630136984</v>
      </c>
      <c r="F70" s="11">
        <f t="shared" si="9"/>
        <v>96724.57863013698</v>
      </c>
      <c r="G70" s="6">
        <f t="shared" si="11"/>
        <v>3356000</v>
      </c>
    </row>
    <row r="71" spans="1:7" ht="27.75" customHeight="1">
      <c r="A71" s="5" t="s">
        <v>97</v>
      </c>
      <c r="B71" s="5" t="s">
        <v>48</v>
      </c>
      <c r="C71" s="5">
        <v>30</v>
      </c>
      <c r="D71" s="6">
        <v>76000</v>
      </c>
      <c r="E71" s="11">
        <f>(G70*C71*$E$11%)/365</f>
        <v>19611.912328767125</v>
      </c>
      <c r="F71" s="11">
        <f t="shared" si="9"/>
        <v>95611.91232876712</v>
      </c>
      <c r="G71" s="6">
        <f t="shared" si="11"/>
        <v>3280000</v>
      </c>
    </row>
    <row r="72" spans="1:7" ht="27.75" customHeight="1">
      <c r="A72" s="5" t="s">
        <v>98</v>
      </c>
      <c r="B72" s="5" t="s">
        <v>49</v>
      </c>
      <c r="C72" s="5">
        <v>31</v>
      </c>
      <c r="D72" s="6">
        <v>76000</v>
      </c>
      <c r="E72" s="11">
        <f>(G71*C72*$E$11%)/365</f>
        <v>19806.70684931507</v>
      </c>
      <c r="F72" s="11">
        <f t="shared" si="9"/>
        <v>95806.70684931507</v>
      </c>
      <c r="G72" s="6">
        <f t="shared" si="11"/>
        <v>3204000</v>
      </c>
    </row>
    <row r="73" spans="1:7" ht="27.75" customHeight="1">
      <c r="A73" s="5" t="s">
        <v>99</v>
      </c>
      <c r="B73" s="5" t="s">
        <v>50</v>
      </c>
      <c r="C73" s="5">
        <v>31</v>
      </c>
      <c r="D73" s="6">
        <v>76000</v>
      </c>
      <c r="E73" s="11">
        <f t="shared" si="10"/>
        <v>19347.770958904108</v>
      </c>
      <c r="F73" s="11">
        <f t="shared" si="9"/>
        <v>95347.7709589041</v>
      </c>
      <c r="G73" s="6">
        <f t="shared" si="11"/>
        <v>3128000</v>
      </c>
    </row>
    <row r="74" spans="1:10" ht="27.75" customHeight="1">
      <c r="A74" s="5" t="s">
        <v>100</v>
      </c>
      <c r="B74" s="5" t="s">
        <v>51</v>
      </c>
      <c r="C74" s="5">
        <v>30</v>
      </c>
      <c r="D74" s="6">
        <v>76000</v>
      </c>
      <c r="E74" s="11">
        <f t="shared" si="10"/>
        <v>18279.517808219178</v>
      </c>
      <c r="F74" s="11">
        <f t="shared" si="9"/>
        <v>94279.51780821919</v>
      </c>
      <c r="G74" s="6">
        <f t="shared" si="11"/>
        <v>3052000</v>
      </c>
      <c r="J74" s="1"/>
    </row>
    <row r="75" spans="1:10" ht="27.75" customHeight="1">
      <c r="A75" s="5" t="s">
        <v>101</v>
      </c>
      <c r="B75" s="5" t="s">
        <v>117</v>
      </c>
      <c r="C75" s="5">
        <v>31</v>
      </c>
      <c r="D75" s="6">
        <v>76000</v>
      </c>
      <c r="E75" s="11">
        <f t="shared" si="10"/>
        <v>18429.89917808219</v>
      </c>
      <c r="F75" s="11">
        <f t="shared" si="9"/>
        <v>94429.89917808218</v>
      </c>
      <c r="G75" s="6">
        <f t="shared" si="11"/>
        <v>2976000</v>
      </c>
      <c r="J75" s="1"/>
    </row>
    <row r="76" spans="1:10" ht="27.75" customHeight="1">
      <c r="A76" s="5" t="s">
        <v>102</v>
      </c>
      <c r="B76" s="5" t="s">
        <v>52</v>
      </c>
      <c r="C76" s="5">
        <v>30</v>
      </c>
      <c r="D76" s="6">
        <v>76000</v>
      </c>
      <c r="E76" s="11">
        <f t="shared" si="10"/>
        <v>17391.254794520548</v>
      </c>
      <c r="F76" s="11">
        <f t="shared" si="9"/>
        <v>93391.25479452054</v>
      </c>
      <c r="G76" s="6">
        <f t="shared" si="11"/>
        <v>2900000</v>
      </c>
      <c r="J76" s="1"/>
    </row>
    <row r="77" spans="1:7" ht="27.75" customHeight="1">
      <c r="A77" s="5" t="s">
        <v>103</v>
      </c>
      <c r="B77" s="10" t="s">
        <v>24</v>
      </c>
      <c r="C77" s="5">
        <v>31</v>
      </c>
      <c r="D77" s="6">
        <v>76000</v>
      </c>
      <c r="E77" s="11">
        <f t="shared" si="10"/>
        <v>17512.027397260274</v>
      </c>
      <c r="F77" s="11">
        <f t="shared" si="9"/>
        <v>93512.02739726027</v>
      </c>
      <c r="G77" s="6">
        <f t="shared" si="11"/>
        <v>2824000</v>
      </c>
    </row>
    <row r="78" spans="1:7" ht="27.75" customHeight="1">
      <c r="A78" s="13"/>
      <c r="B78" s="14"/>
      <c r="C78" s="15"/>
      <c r="D78" s="16">
        <f>SUM(D66:D77)</f>
        <v>912000</v>
      </c>
      <c r="E78" s="17">
        <f>SUM(E66:E77)</f>
        <v>235769.15835616438</v>
      </c>
      <c r="F78" s="17">
        <f>SUM(F66:F77)</f>
        <v>1147769.1583561643</v>
      </c>
      <c r="G78" s="6"/>
    </row>
    <row r="79" spans="1:7" ht="27.75" customHeight="1">
      <c r="A79" s="40" t="s">
        <v>171</v>
      </c>
      <c r="B79" s="41"/>
      <c r="C79" s="41"/>
      <c r="D79" s="42"/>
      <c r="E79" s="12">
        <f>SUM(E66:E77)</f>
        <v>235769.15835616438</v>
      </c>
      <c r="F79" s="12">
        <f>SUM(F66:F77)</f>
        <v>1147769.1583561643</v>
      </c>
      <c r="G79" s="6"/>
    </row>
    <row r="80" spans="1:7" ht="27.75" customHeight="1">
      <c r="A80" s="5" t="s">
        <v>104</v>
      </c>
      <c r="B80" s="10" t="s">
        <v>131</v>
      </c>
      <c r="C80" s="5">
        <v>31</v>
      </c>
      <c r="D80" s="6">
        <v>130000</v>
      </c>
      <c r="E80" s="11">
        <f>(G77*C80*$E$11%)/365</f>
        <v>17053.091506849312</v>
      </c>
      <c r="F80" s="11">
        <f aca="true" t="shared" si="12" ref="F80:F91">D80+E80</f>
        <v>147053.0915068493</v>
      </c>
      <c r="G80" s="6">
        <f>G77-D80</f>
        <v>2694000</v>
      </c>
    </row>
    <row r="81" spans="1:7" ht="27.75" customHeight="1">
      <c r="A81" s="5" t="s">
        <v>105</v>
      </c>
      <c r="B81" s="5" t="s">
        <v>132</v>
      </c>
      <c r="C81" s="5">
        <v>28</v>
      </c>
      <c r="D81" s="6">
        <v>130000</v>
      </c>
      <c r="E81" s="11">
        <f>(G80*C81*$E$11%)/365</f>
        <v>14693.740273972604</v>
      </c>
      <c r="F81" s="11">
        <f t="shared" si="12"/>
        <v>144693.7402739726</v>
      </c>
      <c r="G81" s="6">
        <f>G80-D81</f>
        <v>2564000</v>
      </c>
    </row>
    <row r="82" spans="1:7" ht="27.75" customHeight="1">
      <c r="A82" s="5" t="s">
        <v>106</v>
      </c>
      <c r="B82" s="10" t="s">
        <v>133</v>
      </c>
      <c r="C82" s="5">
        <v>31</v>
      </c>
      <c r="D82" s="6">
        <v>130000</v>
      </c>
      <c r="E82" s="11">
        <f aca="true" t="shared" si="13" ref="E82:E90">(G81*C82*$E$11%)/365</f>
        <v>15483.047671232875</v>
      </c>
      <c r="F82" s="11">
        <f t="shared" si="12"/>
        <v>145483.04767123287</v>
      </c>
      <c r="G82" s="6">
        <f aca="true" t="shared" si="14" ref="G82:G91">G81-D82</f>
        <v>2434000</v>
      </c>
    </row>
    <row r="83" spans="1:7" ht="27.75" customHeight="1">
      <c r="A83" s="5" t="s">
        <v>107</v>
      </c>
      <c r="B83" s="10" t="s">
        <v>134</v>
      </c>
      <c r="C83" s="5">
        <v>30</v>
      </c>
      <c r="D83" s="6">
        <v>130000</v>
      </c>
      <c r="E83" s="11">
        <f t="shared" si="13"/>
        <v>14223.895890410959</v>
      </c>
      <c r="F83" s="11">
        <f t="shared" si="12"/>
        <v>144223.89589041096</v>
      </c>
      <c r="G83" s="6">
        <f t="shared" si="14"/>
        <v>2304000</v>
      </c>
    </row>
    <row r="84" spans="1:7" ht="27.75" customHeight="1">
      <c r="A84" s="5" t="s">
        <v>108</v>
      </c>
      <c r="B84" s="10" t="s">
        <v>135</v>
      </c>
      <c r="C84" s="5">
        <v>31</v>
      </c>
      <c r="D84" s="6">
        <v>130000</v>
      </c>
      <c r="E84" s="11">
        <f t="shared" si="13"/>
        <v>13913.003835616437</v>
      </c>
      <c r="F84" s="11">
        <f t="shared" si="12"/>
        <v>143913.00383561643</v>
      </c>
      <c r="G84" s="6">
        <f t="shared" si="14"/>
        <v>2174000</v>
      </c>
    </row>
    <row r="85" spans="1:7" ht="27.75" customHeight="1">
      <c r="A85" s="5" t="s">
        <v>109</v>
      </c>
      <c r="B85" s="5" t="s">
        <v>136</v>
      </c>
      <c r="C85" s="5">
        <v>30</v>
      </c>
      <c r="D85" s="6">
        <v>130000</v>
      </c>
      <c r="E85" s="11">
        <f t="shared" si="13"/>
        <v>12704.498630136986</v>
      </c>
      <c r="F85" s="11">
        <f t="shared" si="12"/>
        <v>142704.49863013698</v>
      </c>
      <c r="G85" s="6">
        <f t="shared" si="14"/>
        <v>2044000</v>
      </c>
    </row>
    <row r="86" spans="1:7" ht="27.75" customHeight="1">
      <c r="A86" s="5" t="s">
        <v>110</v>
      </c>
      <c r="B86" s="5" t="s">
        <v>137</v>
      </c>
      <c r="C86" s="5">
        <v>31</v>
      </c>
      <c r="D86" s="6">
        <v>130000</v>
      </c>
      <c r="E86" s="11">
        <f t="shared" si="13"/>
        <v>12342.96</v>
      </c>
      <c r="F86" s="11">
        <f t="shared" si="12"/>
        <v>142342.96</v>
      </c>
      <c r="G86" s="6">
        <f t="shared" si="14"/>
        <v>1914000</v>
      </c>
    </row>
    <row r="87" spans="1:7" ht="27.75" customHeight="1">
      <c r="A87" s="5" t="s">
        <v>111</v>
      </c>
      <c r="B87" s="5" t="s">
        <v>138</v>
      </c>
      <c r="C87" s="5">
        <v>31</v>
      </c>
      <c r="D87" s="6">
        <v>130000</v>
      </c>
      <c r="E87" s="11">
        <f t="shared" si="13"/>
        <v>11557.938082191778</v>
      </c>
      <c r="F87" s="11">
        <f t="shared" si="12"/>
        <v>141557.93808219177</v>
      </c>
      <c r="G87" s="6">
        <f t="shared" si="14"/>
        <v>1784000</v>
      </c>
    </row>
    <row r="88" spans="1:7" ht="27.75" customHeight="1">
      <c r="A88" s="5" t="s">
        <v>112</v>
      </c>
      <c r="B88" s="5" t="s">
        <v>139</v>
      </c>
      <c r="C88" s="5">
        <v>30</v>
      </c>
      <c r="D88" s="6">
        <v>130000</v>
      </c>
      <c r="E88" s="11">
        <f t="shared" si="13"/>
        <v>10425.402739726027</v>
      </c>
      <c r="F88" s="11">
        <f t="shared" si="12"/>
        <v>140425.40273972604</v>
      </c>
      <c r="G88" s="6">
        <f t="shared" si="14"/>
        <v>1654000</v>
      </c>
    </row>
    <row r="89" spans="1:7" ht="27.75" customHeight="1">
      <c r="A89" s="5" t="s">
        <v>113</v>
      </c>
      <c r="B89" s="5" t="s">
        <v>140</v>
      </c>
      <c r="C89" s="5">
        <v>31</v>
      </c>
      <c r="D89" s="6">
        <v>130000</v>
      </c>
      <c r="E89" s="11">
        <f t="shared" si="13"/>
        <v>9987.894246575343</v>
      </c>
      <c r="F89" s="11">
        <f t="shared" si="12"/>
        <v>139987.89424657534</v>
      </c>
      <c r="G89" s="6">
        <f t="shared" si="14"/>
        <v>1524000</v>
      </c>
    </row>
    <row r="90" spans="1:7" ht="27.75" customHeight="1">
      <c r="A90" s="5" t="s">
        <v>125</v>
      </c>
      <c r="B90" s="5" t="s">
        <v>141</v>
      </c>
      <c r="C90" s="5">
        <v>30</v>
      </c>
      <c r="D90" s="6">
        <v>130000</v>
      </c>
      <c r="E90" s="11">
        <f t="shared" si="13"/>
        <v>8906.005479452055</v>
      </c>
      <c r="F90" s="11">
        <f t="shared" si="12"/>
        <v>138906.00547945205</v>
      </c>
      <c r="G90" s="6">
        <f t="shared" si="14"/>
        <v>1394000</v>
      </c>
    </row>
    <row r="91" spans="1:7" ht="27.75" customHeight="1">
      <c r="A91" s="5" t="s">
        <v>144</v>
      </c>
      <c r="B91" s="10" t="s">
        <v>142</v>
      </c>
      <c r="C91" s="5">
        <v>31</v>
      </c>
      <c r="D91" s="32">
        <v>134000</v>
      </c>
      <c r="E91" s="11">
        <f>(G90*C91*$E$11%)/365</f>
        <v>8417.850410958903</v>
      </c>
      <c r="F91" s="11">
        <f t="shared" si="12"/>
        <v>142417.8504109589</v>
      </c>
      <c r="G91" s="6">
        <f t="shared" si="14"/>
        <v>1260000</v>
      </c>
    </row>
    <row r="92" spans="1:7" ht="27.75" customHeight="1">
      <c r="A92" s="13"/>
      <c r="B92" s="14"/>
      <c r="C92" s="15"/>
      <c r="D92" s="16">
        <f>SUM(D80:D91)</f>
        <v>1564000</v>
      </c>
      <c r="E92" s="17">
        <f>SUM(E80:E91)</f>
        <v>149709.32876712325</v>
      </c>
      <c r="F92" s="17">
        <f>SUM(F80:F91)</f>
        <v>1713709.3287671232</v>
      </c>
      <c r="G92" s="6"/>
    </row>
    <row r="93" spans="1:7" ht="27.75" customHeight="1">
      <c r="A93" s="40" t="s">
        <v>143</v>
      </c>
      <c r="B93" s="41"/>
      <c r="C93" s="41"/>
      <c r="D93" s="42"/>
      <c r="E93" s="12">
        <f>E92</f>
        <v>149709.32876712325</v>
      </c>
      <c r="F93" s="12">
        <f>F92</f>
        <v>1713709.3287671232</v>
      </c>
      <c r="G93" s="6"/>
    </row>
    <row r="94" spans="1:7" ht="27.75" customHeight="1">
      <c r="A94" s="30" t="s">
        <v>145</v>
      </c>
      <c r="B94" s="10" t="s">
        <v>156</v>
      </c>
      <c r="C94" s="5">
        <v>31</v>
      </c>
      <c r="D94" s="16">
        <v>105000</v>
      </c>
      <c r="E94" s="17">
        <f>(G91*C94*$E$11%)/365</f>
        <v>7608.67397260274</v>
      </c>
      <c r="F94" s="11">
        <f>D94+E94</f>
        <v>112608.67397260274</v>
      </c>
      <c r="G94" s="6">
        <f>G91-D94</f>
        <v>1155000</v>
      </c>
    </row>
    <row r="95" spans="1:7" ht="27.75" customHeight="1">
      <c r="A95" s="33" t="s">
        <v>146</v>
      </c>
      <c r="B95" s="5" t="s">
        <v>157</v>
      </c>
      <c r="C95" s="5">
        <v>29</v>
      </c>
      <c r="D95" s="16">
        <v>105000</v>
      </c>
      <c r="E95" s="17">
        <f>(G94*C95*$E$11%)/365</f>
        <v>6524.642465753424</v>
      </c>
      <c r="F95" s="11">
        <f aca="true" t="shared" si="15" ref="F95:F105">D95+E95</f>
        <v>111524.64246575342</v>
      </c>
      <c r="G95" s="6">
        <f>G94-D94</f>
        <v>1050000</v>
      </c>
    </row>
    <row r="96" spans="1:7" ht="27.75" customHeight="1">
      <c r="A96" s="33" t="s">
        <v>147</v>
      </c>
      <c r="B96" s="10" t="s">
        <v>158</v>
      </c>
      <c r="C96" s="5">
        <v>31</v>
      </c>
      <c r="D96" s="16">
        <v>105000</v>
      </c>
      <c r="E96" s="17">
        <f aca="true" t="shared" si="16" ref="E96:E104">(G95*C96*$E$11%)/365</f>
        <v>6340.561643835616</v>
      </c>
      <c r="F96" s="11">
        <f t="shared" si="15"/>
        <v>111340.56164383562</v>
      </c>
      <c r="G96" s="6">
        <f aca="true" t="shared" si="17" ref="G96:G105">G95-D96</f>
        <v>945000</v>
      </c>
    </row>
    <row r="97" spans="1:7" ht="27.75" customHeight="1">
      <c r="A97" s="33" t="s">
        <v>148</v>
      </c>
      <c r="B97" s="10" t="s">
        <v>159</v>
      </c>
      <c r="C97" s="5">
        <v>30</v>
      </c>
      <c r="D97" s="16">
        <v>105000</v>
      </c>
      <c r="E97" s="17">
        <f t="shared" si="16"/>
        <v>5522.424657534247</v>
      </c>
      <c r="F97" s="11">
        <f t="shared" si="15"/>
        <v>110522.42465753424</v>
      </c>
      <c r="G97" s="6">
        <f t="shared" si="17"/>
        <v>840000</v>
      </c>
    </row>
    <row r="98" spans="1:7" ht="27.75" customHeight="1">
      <c r="A98" s="33" t="s">
        <v>149</v>
      </c>
      <c r="B98" s="10" t="s">
        <v>160</v>
      </c>
      <c r="C98" s="5">
        <v>31</v>
      </c>
      <c r="D98" s="16">
        <v>105000</v>
      </c>
      <c r="E98" s="17">
        <f t="shared" si="16"/>
        <v>5072.449315068493</v>
      </c>
      <c r="F98" s="11">
        <f t="shared" si="15"/>
        <v>110072.44931506849</v>
      </c>
      <c r="G98" s="6">
        <f t="shared" si="17"/>
        <v>735000</v>
      </c>
    </row>
    <row r="99" spans="1:7" ht="27.75" customHeight="1">
      <c r="A99" s="33" t="s">
        <v>150</v>
      </c>
      <c r="B99" s="5" t="s">
        <v>161</v>
      </c>
      <c r="C99" s="5">
        <v>30</v>
      </c>
      <c r="D99" s="16">
        <v>105000</v>
      </c>
      <c r="E99" s="17">
        <f t="shared" si="16"/>
        <v>4295.219178082192</v>
      </c>
      <c r="F99" s="11">
        <f t="shared" si="15"/>
        <v>109295.21917808219</v>
      </c>
      <c r="G99" s="6">
        <f t="shared" si="17"/>
        <v>630000</v>
      </c>
    </row>
    <row r="100" spans="1:7" ht="27.75" customHeight="1">
      <c r="A100" s="33" t="s">
        <v>151</v>
      </c>
      <c r="B100" s="5" t="s">
        <v>162</v>
      </c>
      <c r="C100" s="5">
        <v>31</v>
      </c>
      <c r="D100" s="16">
        <v>105000</v>
      </c>
      <c r="E100" s="17">
        <f t="shared" si="16"/>
        <v>3804.33698630137</v>
      </c>
      <c r="F100" s="11">
        <f t="shared" si="15"/>
        <v>108804.33698630136</v>
      </c>
      <c r="G100" s="6">
        <f t="shared" si="17"/>
        <v>525000</v>
      </c>
    </row>
    <row r="101" spans="1:7" ht="27.75" customHeight="1">
      <c r="A101" s="33" t="s">
        <v>152</v>
      </c>
      <c r="B101" s="5" t="s">
        <v>163</v>
      </c>
      <c r="C101" s="5">
        <v>31</v>
      </c>
      <c r="D101" s="16">
        <v>105000</v>
      </c>
      <c r="E101" s="17">
        <f t="shared" si="16"/>
        <v>3170.280821917808</v>
      </c>
      <c r="F101" s="11">
        <f t="shared" si="15"/>
        <v>108170.28082191781</v>
      </c>
      <c r="G101" s="6">
        <f t="shared" si="17"/>
        <v>420000</v>
      </c>
    </row>
    <row r="102" spans="1:7" ht="27.75" customHeight="1">
      <c r="A102" s="33" t="s">
        <v>153</v>
      </c>
      <c r="B102" s="5" t="s">
        <v>164</v>
      </c>
      <c r="C102" s="5">
        <v>30</v>
      </c>
      <c r="D102" s="16">
        <v>105000</v>
      </c>
      <c r="E102" s="17">
        <f t="shared" si="16"/>
        <v>2454.4109589041095</v>
      </c>
      <c r="F102" s="11">
        <f t="shared" si="15"/>
        <v>107454.4109589041</v>
      </c>
      <c r="G102" s="6">
        <f t="shared" si="17"/>
        <v>315000</v>
      </c>
    </row>
    <row r="103" spans="1:7" ht="27.75" customHeight="1">
      <c r="A103" s="33" t="s">
        <v>154</v>
      </c>
      <c r="B103" s="5" t="s">
        <v>165</v>
      </c>
      <c r="C103" s="5">
        <v>31</v>
      </c>
      <c r="D103" s="16">
        <v>105000</v>
      </c>
      <c r="E103" s="17">
        <f t="shared" si="16"/>
        <v>1902.168493150685</v>
      </c>
      <c r="F103" s="11">
        <f t="shared" si="15"/>
        <v>106902.16849315069</v>
      </c>
      <c r="G103" s="6">
        <f t="shared" si="17"/>
        <v>210000</v>
      </c>
    </row>
    <row r="104" spans="1:7" ht="27.75" customHeight="1">
      <c r="A104" s="33" t="s">
        <v>155</v>
      </c>
      <c r="B104" s="5" t="s">
        <v>166</v>
      </c>
      <c r="C104" s="5">
        <v>30</v>
      </c>
      <c r="D104" s="16">
        <v>105000</v>
      </c>
      <c r="E104" s="17">
        <f t="shared" si="16"/>
        <v>1227.2054794520548</v>
      </c>
      <c r="F104" s="11">
        <f t="shared" si="15"/>
        <v>106227.20547945205</v>
      </c>
      <c r="G104" s="6">
        <f t="shared" si="17"/>
        <v>105000</v>
      </c>
    </row>
    <row r="105" spans="1:7" ht="27.75" customHeight="1">
      <c r="A105" s="33" t="s">
        <v>172</v>
      </c>
      <c r="B105" s="10" t="s">
        <v>167</v>
      </c>
      <c r="C105" s="5">
        <v>31</v>
      </c>
      <c r="D105" s="16">
        <v>105000</v>
      </c>
      <c r="E105" s="17">
        <f>(G104*C105*$E$11%)/365</f>
        <v>634.0561643835616</v>
      </c>
      <c r="F105" s="11">
        <f t="shared" si="15"/>
        <v>105634.05616438357</v>
      </c>
      <c r="G105" s="6">
        <f t="shared" si="17"/>
        <v>0</v>
      </c>
    </row>
    <row r="106" spans="1:7" ht="27.75" customHeight="1">
      <c r="A106" s="30"/>
      <c r="B106" s="14"/>
      <c r="C106" s="31"/>
      <c r="D106" s="16">
        <f>SUM(D94:D105)</f>
        <v>1260000</v>
      </c>
      <c r="E106" s="17">
        <f>SUM(E94:E105)</f>
        <v>48556.4301369863</v>
      </c>
      <c r="F106" s="17">
        <f>SUM(F94:F105)</f>
        <v>1308556.4301369863</v>
      </c>
      <c r="G106" s="6"/>
    </row>
    <row r="107" spans="1:7" ht="27.75" customHeight="1">
      <c r="A107" s="40" t="s">
        <v>168</v>
      </c>
      <c r="B107" s="41"/>
      <c r="C107" s="41"/>
      <c r="D107" s="42"/>
      <c r="E107" s="12">
        <f>SUM(E94:E105)</f>
        <v>48556.4301369863</v>
      </c>
      <c r="F107" s="12">
        <f>SUM(F94:F105)</f>
        <v>1308556.4301369863</v>
      </c>
      <c r="G107" s="6"/>
    </row>
    <row r="108" spans="1:7" ht="33" customHeight="1">
      <c r="A108" s="2"/>
      <c r="B108" s="2"/>
      <c r="C108" s="2"/>
      <c r="D108" s="18" t="s">
        <v>5</v>
      </c>
      <c r="E108" s="19">
        <f>E23+E37+E51+E65+E79+E92+E106</f>
        <v>1407065.883287671</v>
      </c>
      <c r="F108" s="19">
        <f>F23+F37+F51+F65+F79+F92+F106</f>
        <v>6007065.88328767</v>
      </c>
      <c r="G108" s="2"/>
    </row>
  </sheetData>
  <sheetProtection/>
  <mergeCells count="23">
    <mergeCell ref="A13:G13"/>
    <mergeCell ref="A18:G18"/>
    <mergeCell ref="A2:G2"/>
    <mergeCell ref="B10:C10"/>
    <mergeCell ref="B14:E14"/>
    <mergeCell ref="B15:E15"/>
    <mergeCell ref="A93:D93"/>
    <mergeCell ref="A1:G1"/>
    <mergeCell ref="A4:G4"/>
    <mergeCell ref="A5:G5"/>
    <mergeCell ref="A7:G7"/>
    <mergeCell ref="A6:G6"/>
    <mergeCell ref="B11:C11"/>
    <mergeCell ref="A3:G3"/>
    <mergeCell ref="A8:F8"/>
    <mergeCell ref="B16:E16"/>
    <mergeCell ref="A107:D107"/>
    <mergeCell ref="A79:D79"/>
    <mergeCell ref="B9:C9"/>
    <mergeCell ref="A65:D65"/>
    <mergeCell ref="A51:D51"/>
    <mergeCell ref="A23:D23"/>
    <mergeCell ref="A37:D37"/>
  </mergeCells>
  <printOptions/>
  <pageMargins left="0.7" right="0.7" top="0.75" bottom="0.75" header="0.3" footer="0.3"/>
  <pageSetup fitToHeight="0" fitToWidth="1" horizontalDpi="600" verticalDpi="600" orientation="portrait" paperSize="9" scale="76" r:id="rId1"/>
  <rowBreaks count="2" manualBreakCount="2">
    <brk id="42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Tomasz Jabłoński</cp:lastModifiedBy>
  <cp:lastPrinted>2022-10-06T09:35:08Z</cp:lastPrinted>
  <dcterms:created xsi:type="dcterms:W3CDTF">2009-10-07T09:55:09Z</dcterms:created>
  <dcterms:modified xsi:type="dcterms:W3CDTF">2022-10-14T05:51:15Z</dcterms:modified>
  <cp:category/>
  <cp:version/>
  <cp:contentType/>
  <cp:contentStatus/>
</cp:coreProperties>
</file>