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4415" windowHeight="7470" activeTab="0"/>
  </bookViews>
  <sheets>
    <sheet name="Formularz wycena kredytu" sheetId="1" r:id="rId1"/>
  </sheets>
  <definedNames>
    <definedName name="_xlnm.Print_Area" localSheetId="0">'Formularz wycena kredytu'!$A$1:$G$93</definedName>
  </definedNames>
  <calcPr fullCalcOnLoad="1"/>
</workbook>
</file>

<file path=xl/sharedStrings.xml><?xml version="1.0" encoding="utf-8"?>
<sst xmlns="http://schemas.openxmlformats.org/spreadsheetml/2006/main" count="152" uniqueCount="148">
  <si>
    <t>Data</t>
  </si>
  <si>
    <t>Rata kapitałowa</t>
  </si>
  <si>
    <t>Rata odsetek</t>
  </si>
  <si>
    <t>Rata kapitałowo - odsetkowa</t>
  </si>
  <si>
    <t>Saldo kredytu</t>
  </si>
  <si>
    <t>Podsumowanie:</t>
  </si>
  <si>
    <t>Razem rok 2022</t>
  </si>
  <si>
    <t>Razem rok 2023</t>
  </si>
  <si>
    <t>Okres obsługi kredytu (spłat rat kapitałowych) - do końca roku 2026</t>
  </si>
  <si>
    <t>Razem rok 2026</t>
  </si>
  <si>
    <t>Razem rok 2024</t>
  </si>
  <si>
    <t>Razem rok 2025</t>
  </si>
  <si>
    <t>31-01-2022</t>
  </si>
  <si>
    <t>31-03-2022</t>
  </si>
  <si>
    <t>30-04-2022</t>
  </si>
  <si>
    <t>31-05-2022</t>
  </si>
  <si>
    <t>31-12-2022</t>
  </si>
  <si>
    <t>31-01-2023</t>
  </si>
  <si>
    <t>31-03-2023</t>
  </si>
  <si>
    <t>30-04-2023</t>
  </si>
  <si>
    <t>31-05-2023</t>
  </si>
  <si>
    <t>31-12-2023</t>
  </si>
  <si>
    <t>31-01-2024</t>
  </si>
  <si>
    <t>31-03-2024</t>
  </si>
  <si>
    <t>30-04-2024</t>
  </si>
  <si>
    <t>31-05-2024</t>
  </si>
  <si>
    <t>31-12-2024</t>
  </si>
  <si>
    <t>31-01-2025</t>
  </si>
  <si>
    <t>31-03-2025</t>
  </si>
  <si>
    <t>30-04-2025</t>
  </si>
  <si>
    <t>31-05-2025</t>
  </si>
  <si>
    <t>31-12-2025</t>
  </si>
  <si>
    <t>31-12-2026</t>
  </si>
  <si>
    <t>30-11-2021</t>
  </si>
  <si>
    <t>28-02-2022</t>
  </si>
  <si>
    <t>30-06-2022</t>
  </si>
  <si>
    <t>31-07-2022</t>
  </si>
  <si>
    <t>31-08-2022</t>
  </si>
  <si>
    <t>30-09-2022</t>
  </si>
  <si>
    <t>31-10-2022</t>
  </si>
  <si>
    <t>30-11-2022</t>
  </si>
  <si>
    <t>28-02-2023</t>
  </si>
  <si>
    <t>30-06-2023</t>
  </si>
  <si>
    <t>31-07-2023</t>
  </si>
  <si>
    <t>31-08-2023</t>
  </si>
  <si>
    <t>30-09-2023</t>
  </si>
  <si>
    <t>31-10-2023</t>
  </si>
  <si>
    <t>30-11-2023</t>
  </si>
  <si>
    <t>29-02-2024</t>
  </si>
  <si>
    <t>30-06-2024</t>
  </si>
  <si>
    <t>31-07-2024</t>
  </si>
  <si>
    <t>31-08-2024</t>
  </si>
  <si>
    <t>30-09-2024</t>
  </si>
  <si>
    <t>31-10-2024</t>
  </si>
  <si>
    <t>30-11-2024</t>
  </si>
  <si>
    <t>28-02-2025</t>
  </si>
  <si>
    <t>30-06-2025</t>
  </si>
  <si>
    <t>31-07-2025</t>
  </si>
  <si>
    <t>31-08-2025</t>
  </si>
  <si>
    <t>30-09-2025</t>
  </si>
  <si>
    <t>31-10-2025</t>
  </si>
  <si>
    <t>30-11-2025</t>
  </si>
  <si>
    <t>31-03-2026</t>
  </si>
  <si>
    <t>30-04-2026</t>
  </si>
  <si>
    <t>30-06-2026</t>
  </si>
  <si>
    <t>31-07-2026</t>
  </si>
  <si>
    <t>31-08-2026</t>
  </si>
  <si>
    <t>30-09-2026</t>
  </si>
  <si>
    <t>30-11-2026</t>
  </si>
  <si>
    <t>Reguła rok: 365 dni, miesiąc: 28/29/30/31 dni</t>
  </si>
  <si>
    <t>Kwota kredytu - 2.800.000,00 zł - założenie wypłaty 30.11.2021 r.</t>
  </si>
  <si>
    <t xml:space="preserve">                                                                 Razem rok 2021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</si>
  <si>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</si>
  <si>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</si>
  <si>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</si>
  <si>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</si>
  <si>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</si>
  <si>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</si>
  <si>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</si>
  <si>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</si>
  <si>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</si>
  <si>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</si>
  <si>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</si>
  <si>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</si>
  <si>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</si>
  <si>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</si>
  <si>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</si>
  <si>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</si>
  <si>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</si>
  <si>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</si>
  <si>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</si>
  <si>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</si>
  <si>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</si>
  <si>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</si>
  <si>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</si>
  <si>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</si>
  <si>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</si>
  <si>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</si>
  <si>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</si>
  <si>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</si>
  <si>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</si>
  <si>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</si>
  <si>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</si>
  <si>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</si>
  <si>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</si>
  <si>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</si>
  <si>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</si>
  <si>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</si>
  <si>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</si>
  <si>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</si>
  <si>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</si>
  <si>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</si>
  <si>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</si>
  <si>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</si>
  <si>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</si>
  <si>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</si>
  <si>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</si>
  <si>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</si>
  <si>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</si>
  <si>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</si>
  <si>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</si>
  <si>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</si>
  <si>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</si>
  <si>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</si>
  <si>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</si>
  <si>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</si>
  <si>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</si>
  <si>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</si>
  <si>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</si>
  <si>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</si>
  <si>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</si>
  <si>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</si>
  <si>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31-01-2026</t>
  </si>
  <si>
    <t>28-02-2026</t>
  </si>
  <si>
    <t>31-05-2026</t>
  </si>
  <si>
    <t>31-10-2026</t>
  </si>
  <si>
    <t>Tabela nr 1. Stopa oprocentowania kredytu w skali rocznej</t>
  </si>
  <si>
    <t>Stała marża banku
(w %)</t>
  </si>
  <si>
    <r>
      <t xml:space="preserve">Razem WIBOR 1M i marża banku 
(w %)
</t>
    </r>
    <r>
      <rPr>
        <i/>
        <sz val="11"/>
        <color indexed="8"/>
        <rFont val="Cambria"/>
        <family val="1"/>
      </rPr>
      <t>kol. 2 + kol. 3</t>
    </r>
  </si>
  <si>
    <t>Tabela nr 2. Cena oferty (koszt obsługi kredytu)</t>
  </si>
  <si>
    <t>Cena oferty - koszt obsługi kredytu
(w zł)</t>
  </si>
  <si>
    <t>Lp.</t>
  </si>
  <si>
    <t>Tabela nr 3. Plan spłaty kredytu</t>
  </si>
  <si>
    <t>Liczba dni do odsetek</t>
  </si>
  <si>
    <t>Załącznik nr 3 do SWZ
Formularz wycena kredytu</t>
  </si>
  <si>
    <r>
      <rPr>
        <sz val="11"/>
        <color indexed="8"/>
        <rFont val="Cambria"/>
        <family val="1"/>
      </rPr>
      <t xml:space="preserve">(Znak postępowania: </t>
    </r>
    <r>
      <rPr>
        <b/>
        <sz val="11"/>
        <color indexed="8"/>
        <rFont val="Cambria"/>
        <family val="1"/>
      </rPr>
      <t>RI.271.8.2021</t>
    </r>
    <r>
      <rPr>
        <sz val="11"/>
        <color indexed="8"/>
        <rFont val="Cambria"/>
        <family val="1"/>
      </rPr>
      <t>)</t>
    </r>
  </si>
  <si>
    <t>WIBOR 1M wg notowań na dzień 11.08.2021 r.
(w %)</t>
  </si>
  <si>
    <t>61.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</si>
</sst>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000"/>
    <numFmt numFmtId="173" formatCode="0.000000"/>
    <numFmt numFmtId="174" formatCode="0.00000"/>
    <numFmt numFmtId="175" formatCode="0.0000"/>
    <numFmt numFmtId="176" formatCode="#,##0.00\ &quot;zł&quot;"/>
    <numFmt numFmtId="177" formatCode="#,##0.00\ _z_ł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1"/>
      <name val="Cambria"/>
      <family val="1"/>
    </font>
    <font>
      <i/>
      <sz val="11"/>
      <color indexed="8"/>
      <name val="Cambria"/>
      <family val="1"/>
    </font>
    <font>
      <b/>
      <i/>
      <sz val="10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mbria"/>
      <family val="1"/>
    </font>
    <font>
      <sz val="10"/>
      <color indexed="8"/>
      <name val="Cambria"/>
      <family val="1"/>
    </font>
    <font>
      <b/>
      <i/>
      <sz val="10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8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i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2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14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 vertical="center"/>
    </xf>
    <xf numFmtId="4" fontId="43" fillId="0" borderId="13" xfId="0" applyNumberFormat="1" applyFont="1" applyBorder="1" applyAlignment="1">
      <alignment horizontal="right" vertical="center"/>
    </xf>
    <xf numFmtId="0" fontId="43" fillId="34" borderId="10" xfId="0" applyFont="1" applyFill="1" applyBorder="1" applyAlignment="1">
      <alignment vertical="center"/>
    </xf>
    <xf numFmtId="4" fontId="43" fillId="34" borderId="10" xfId="0" applyNumberFormat="1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4" fontId="43" fillId="0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2" fontId="46" fillId="34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7" fontId="46" fillId="0" borderId="11" xfId="0" applyNumberFormat="1" applyFont="1" applyFill="1" applyBorder="1" applyAlignment="1">
      <alignment horizontal="center" vertical="center"/>
    </xf>
    <xf numFmtId="177" fontId="46" fillId="0" borderId="12" xfId="0" applyNumberFormat="1" applyFont="1" applyFill="1" applyBorder="1" applyAlignment="1">
      <alignment horizontal="center" vertical="center"/>
    </xf>
    <xf numFmtId="177" fontId="46" fillId="0" borderId="13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view="pageBreakPreview" zoomScaleNormal="115" zoomScaleSheetLayoutView="100" workbookViewId="0" topLeftCell="A1">
      <selection activeCell="O80" sqref="O80"/>
    </sheetView>
  </sheetViews>
  <sheetFormatPr defaultColWidth="8.796875" defaultRowHeight="14.25"/>
  <cols>
    <col min="2" max="3" width="11.5" style="0" customWidth="1"/>
    <col min="4" max="5" width="16.59765625" style="0" customWidth="1"/>
    <col min="6" max="6" width="14.8984375" style="0" customWidth="1"/>
    <col min="7" max="7" width="24.8984375" style="0" customWidth="1"/>
    <col min="8" max="8" width="9.8984375" style="0" bestFit="1" customWidth="1"/>
  </cols>
  <sheetData>
    <row r="1" spans="1:7" ht="32.25" customHeight="1">
      <c r="A1" s="53" t="s">
        <v>144</v>
      </c>
      <c r="B1" s="54"/>
      <c r="C1" s="54"/>
      <c r="D1" s="54"/>
      <c r="E1" s="54"/>
      <c r="F1" s="54"/>
      <c r="G1" s="54"/>
    </row>
    <row r="2" spans="1:7" ht="20.25" customHeight="1">
      <c r="A2" s="56" t="s">
        <v>145</v>
      </c>
      <c r="B2" s="57"/>
      <c r="C2" s="57"/>
      <c r="D2" s="57"/>
      <c r="E2" s="57"/>
      <c r="F2" s="57"/>
      <c r="G2" s="57"/>
    </row>
    <row r="3" spans="1:7" ht="20.25" customHeight="1">
      <c r="A3" s="56"/>
      <c r="B3" s="56"/>
      <c r="C3" s="56"/>
      <c r="D3" s="56"/>
      <c r="E3" s="56"/>
      <c r="F3" s="56"/>
      <c r="G3" s="56"/>
    </row>
    <row r="4" spans="1:7" ht="14.25">
      <c r="A4" s="40" t="s">
        <v>70</v>
      </c>
      <c r="B4" s="40"/>
      <c r="C4" s="40"/>
      <c r="D4" s="40"/>
      <c r="E4" s="40"/>
      <c r="F4" s="40"/>
      <c r="G4" s="40"/>
    </row>
    <row r="5" spans="1:7" ht="14.25">
      <c r="A5" s="40" t="s">
        <v>8</v>
      </c>
      <c r="B5" s="40"/>
      <c r="C5" s="40"/>
      <c r="D5" s="40"/>
      <c r="E5" s="40"/>
      <c r="F5" s="40"/>
      <c r="G5" s="40"/>
    </row>
    <row r="6" spans="1:7" ht="14.25">
      <c r="A6" s="40" t="s">
        <v>69</v>
      </c>
      <c r="B6" s="40"/>
      <c r="C6" s="40"/>
      <c r="D6" s="40"/>
      <c r="E6" s="40"/>
      <c r="F6" s="40"/>
      <c r="G6" s="40"/>
    </row>
    <row r="7" spans="1:7" ht="14.25">
      <c r="A7" s="55"/>
      <c r="B7" s="55"/>
      <c r="C7" s="55"/>
      <c r="D7" s="55"/>
      <c r="E7" s="55"/>
      <c r="F7" s="55"/>
      <c r="G7" s="55"/>
    </row>
    <row r="8" spans="1:7" ht="14.25">
      <c r="A8" s="40" t="s">
        <v>136</v>
      </c>
      <c r="B8" s="40"/>
      <c r="C8" s="40"/>
      <c r="D8" s="40"/>
      <c r="E8" s="40"/>
      <c r="F8" s="40"/>
      <c r="G8" s="3"/>
    </row>
    <row r="9" spans="1:7" ht="56.25" customHeight="1">
      <c r="A9" s="21" t="s">
        <v>141</v>
      </c>
      <c r="B9" s="30" t="s">
        <v>146</v>
      </c>
      <c r="C9" s="31"/>
      <c r="D9" s="21" t="s">
        <v>137</v>
      </c>
      <c r="E9" s="21" t="s">
        <v>138</v>
      </c>
      <c r="F9" s="2"/>
      <c r="G9" s="2"/>
    </row>
    <row r="10" spans="1:7" ht="13.5" customHeight="1">
      <c r="A10" s="27">
        <v>1</v>
      </c>
      <c r="B10" s="42">
        <v>2</v>
      </c>
      <c r="C10" s="43"/>
      <c r="D10" s="27">
        <v>3</v>
      </c>
      <c r="E10" s="27">
        <v>4</v>
      </c>
      <c r="F10" s="2"/>
      <c r="G10" s="2"/>
    </row>
    <row r="11" spans="1:7" ht="36" customHeight="1">
      <c r="A11" s="20" t="s">
        <v>72</v>
      </c>
      <c r="B11" s="38">
        <v>0.18</v>
      </c>
      <c r="C11" s="39"/>
      <c r="D11" s="29"/>
      <c r="E11" s="4">
        <f>B11+D11</f>
        <v>0.18</v>
      </c>
      <c r="F11" s="2"/>
      <c r="G11" s="2"/>
    </row>
    <row r="12" spans="1:7" ht="13.5" customHeight="1">
      <c r="A12" s="2"/>
      <c r="B12" s="2"/>
      <c r="C12" s="2"/>
      <c r="D12" s="2"/>
      <c r="E12" s="2"/>
      <c r="F12" s="2"/>
      <c r="G12" s="2"/>
    </row>
    <row r="13" spans="1:7" ht="14.25">
      <c r="A13" s="40" t="s">
        <v>139</v>
      </c>
      <c r="B13" s="40"/>
      <c r="C13" s="40"/>
      <c r="D13" s="40"/>
      <c r="E13" s="40"/>
      <c r="F13" s="40"/>
      <c r="G13" s="40"/>
    </row>
    <row r="14" spans="1:7" ht="33.75" customHeight="1">
      <c r="A14" s="21" t="s">
        <v>141</v>
      </c>
      <c r="B14" s="44" t="s">
        <v>140</v>
      </c>
      <c r="C14" s="45"/>
      <c r="D14" s="45"/>
      <c r="E14" s="46"/>
      <c r="F14" s="22"/>
      <c r="G14" s="23"/>
    </row>
    <row r="15" spans="1:7" ht="15" customHeight="1">
      <c r="A15" s="27">
        <v>1</v>
      </c>
      <c r="B15" s="47">
        <v>2</v>
      </c>
      <c r="C15" s="48"/>
      <c r="D15" s="48"/>
      <c r="E15" s="49"/>
      <c r="F15" s="24"/>
      <c r="G15" s="24"/>
    </row>
    <row r="16" spans="1:7" ht="21" customHeight="1">
      <c r="A16" s="9" t="s">
        <v>72</v>
      </c>
      <c r="B16" s="50">
        <f>E93</f>
        <v>14352.757643835615</v>
      </c>
      <c r="C16" s="51"/>
      <c r="D16" s="51"/>
      <c r="E16" s="52"/>
      <c r="F16" s="25"/>
      <c r="G16" s="25"/>
    </row>
    <row r="17" spans="1:7" ht="11.25" customHeight="1">
      <c r="A17" s="7"/>
      <c r="B17" s="8"/>
      <c r="C17" s="8"/>
      <c r="D17" s="8"/>
      <c r="E17" s="8"/>
      <c r="F17" s="8"/>
      <c r="G17" s="8"/>
    </row>
    <row r="18" spans="1:7" ht="13.5" customHeight="1">
      <c r="A18" s="41" t="s">
        <v>142</v>
      </c>
      <c r="B18" s="41"/>
      <c r="C18" s="41"/>
      <c r="D18" s="41"/>
      <c r="E18" s="41"/>
      <c r="F18" s="41"/>
      <c r="G18" s="41"/>
    </row>
    <row r="19" spans="1:7" ht="43.5" customHeight="1">
      <c r="A19" s="26" t="s">
        <v>141</v>
      </c>
      <c r="B19" s="26" t="s">
        <v>0</v>
      </c>
      <c r="C19" s="21" t="s">
        <v>143</v>
      </c>
      <c r="D19" s="26" t="s">
        <v>1</v>
      </c>
      <c r="E19" s="26" t="s">
        <v>2</v>
      </c>
      <c r="F19" s="21" t="s">
        <v>3</v>
      </c>
      <c r="G19" s="26" t="s">
        <v>4</v>
      </c>
    </row>
    <row r="20" spans="1:7" ht="14.25" customHeight="1">
      <c r="A20" s="28">
        <v>1</v>
      </c>
      <c r="B20" s="28">
        <v>2</v>
      </c>
      <c r="C20" s="28">
        <v>3</v>
      </c>
      <c r="D20" s="28">
        <v>4</v>
      </c>
      <c r="E20" s="28">
        <v>5</v>
      </c>
      <c r="F20" s="28">
        <v>6</v>
      </c>
      <c r="G20" s="28">
        <v>7</v>
      </c>
    </row>
    <row r="21" spans="1:7" ht="17.25" customHeight="1">
      <c r="A21" s="5" t="s">
        <v>72</v>
      </c>
      <c r="B21" s="10" t="s">
        <v>33</v>
      </c>
      <c r="C21" s="5">
        <v>31</v>
      </c>
      <c r="D21" s="6">
        <v>0</v>
      </c>
      <c r="E21" s="11">
        <f>(G21*C21*$E$11%)/365</f>
        <v>428.05479452054794</v>
      </c>
      <c r="F21" s="11">
        <f>D21+E21</f>
        <v>428.05479452054794</v>
      </c>
      <c r="G21" s="6">
        <f>2800000-D21</f>
        <v>2800000</v>
      </c>
    </row>
    <row r="22" spans="1:7" ht="17.25" customHeight="1">
      <c r="A22" s="35" t="s">
        <v>71</v>
      </c>
      <c r="B22" s="36"/>
      <c r="C22" s="36"/>
      <c r="D22" s="37"/>
      <c r="E22" s="12">
        <f>E21</f>
        <v>428.05479452054794</v>
      </c>
      <c r="F22" s="12">
        <f>F21</f>
        <v>428.05479452054794</v>
      </c>
      <c r="G22" s="6"/>
    </row>
    <row r="23" spans="1:7" ht="27.75" customHeight="1">
      <c r="A23" s="5" t="s">
        <v>73</v>
      </c>
      <c r="B23" s="10" t="s">
        <v>12</v>
      </c>
      <c r="C23" s="5">
        <v>31</v>
      </c>
      <c r="D23" s="6">
        <v>30000</v>
      </c>
      <c r="E23" s="11">
        <f>(G21*C23*$E$11%)/365</f>
        <v>428.05479452054794</v>
      </c>
      <c r="F23" s="11">
        <f aca="true" t="shared" si="0" ref="F23:F34">D23+E23</f>
        <v>30428.054794520547</v>
      </c>
      <c r="G23" s="6">
        <f>G21-D23</f>
        <v>2770000</v>
      </c>
    </row>
    <row r="24" spans="1:7" ht="27.75" customHeight="1">
      <c r="A24" s="5" t="s">
        <v>74</v>
      </c>
      <c r="B24" s="5" t="s">
        <v>34</v>
      </c>
      <c r="C24" s="5">
        <v>28</v>
      </c>
      <c r="D24" s="6">
        <v>30000</v>
      </c>
      <c r="E24" s="11">
        <f>(G23*C24*$E$11%)/365</f>
        <v>382.4876712328767</v>
      </c>
      <c r="F24" s="11">
        <f t="shared" si="0"/>
        <v>30382.487671232877</v>
      </c>
      <c r="G24" s="6">
        <f>G23-D24</f>
        <v>2740000</v>
      </c>
    </row>
    <row r="25" spans="1:7" ht="27.75" customHeight="1">
      <c r="A25" s="5" t="s">
        <v>75</v>
      </c>
      <c r="B25" s="10" t="s">
        <v>13</v>
      </c>
      <c r="C25" s="5">
        <v>31</v>
      </c>
      <c r="D25" s="6">
        <v>30000</v>
      </c>
      <c r="E25" s="11">
        <f aca="true" t="shared" si="1" ref="E25:E34">(G24*C25*$E$11%)/365</f>
        <v>418.8821917808219</v>
      </c>
      <c r="F25" s="11">
        <f t="shared" si="0"/>
        <v>30418.882191780824</v>
      </c>
      <c r="G25" s="6">
        <f aca="true" t="shared" si="2" ref="G25:G34">G24-D25</f>
        <v>2710000</v>
      </c>
    </row>
    <row r="26" spans="1:7" ht="27.75" customHeight="1">
      <c r="A26" s="5" t="s">
        <v>76</v>
      </c>
      <c r="B26" s="10" t="s">
        <v>14</v>
      </c>
      <c r="C26" s="5">
        <v>30</v>
      </c>
      <c r="D26" s="6">
        <v>30000</v>
      </c>
      <c r="E26" s="11">
        <f t="shared" si="1"/>
        <v>400.93150684931504</v>
      </c>
      <c r="F26" s="11">
        <f t="shared" si="0"/>
        <v>30400.931506849316</v>
      </c>
      <c r="G26" s="6">
        <f t="shared" si="2"/>
        <v>2680000</v>
      </c>
    </row>
    <row r="27" spans="1:7" ht="27.75" customHeight="1">
      <c r="A27" s="5" t="s">
        <v>77</v>
      </c>
      <c r="B27" s="10" t="s">
        <v>15</v>
      </c>
      <c r="C27" s="5">
        <v>31</v>
      </c>
      <c r="D27" s="6">
        <v>30000</v>
      </c>
      <c r="E27" s="11">
        <f t="shared" si="1"/>
        <v>409.7095890410959</v>
      </c>
      <c r="F27" s="11">
        <f t="shared" si="0"/>
        <v>30409.709589041096</v>
      </c>
      <c r="G27" s="6">
        <f t="shared" si="2"/>
        <v>2650000</v>
      </c>
    </row>
    <row r="28" spans="1:7" ht="27.75" customHeight="1">
      <c r="A28" s="5" t="s">
        <v>78</v>
      </c>
      <c r="B28" s="5" t="s">
        <v>35</v>
      </c>
      <c r="C28" s="5">
        <v>30</v>
      </c>
      <c r="D28" s="6">
        <v>30000</v>
      </c>
      <c r="E28" s="11">
        <f t="shared" si="1"/>
        <v>392.05479452054794</v>
      </c>
      <c r="F28" s="11">
        <f t="shared" si="0"/>
        <v>30392.054794520547</v>
      </c>
      <c r="G28" s="6">
        <f t="shared" si="2"/>
        <v>2620000</v>
      </c>
    </row>
    <row r="29" spans="1:7" ht="27.75" customHeight="1">
      <c r="A29" s="5" t="s">
        <v>79</v>
      </c>
      <c r="B29" s="5" t="s">
        <v>36</v>
      </c>
      <c r="C29" s="5">
        <v>31</v>
      </c>
      <c r="D29" s="6">
        <v>30000</v>
      </c>
      <c r="E29" s="11">
        <f t="shared" si="1"/>
        <v>400.53698630136984</v>
      </c>
      <c r="F29" s="11">
        <f t="shared" si="0"/>
        <v>30400.53698630137</v>
      </c>
      <c r="G29" s="6">
        <f t="shared" si="2"/>
        <v>2590000</v>
      </c>
    </row>
    <row r="30" spans="1:7" ht="27.75" customHeight="1">
      <c r="A30" s="5" t="s">
        <v>80</v>
      </c>
      <c r="B30" s="5" t="s">
        <v>37</v>
      </c>
      <c r="C30" s="5">
        <v>31</v>
      </c>
      <c r="D30" s="6">
        <v>30000</v>
      </c>
      <c r="E30" s="11">
        <f t="shared" si="1"/>
        <v>395.9506849315068</v>
      </c>
      <c r="F30" s="11">
        <f t="shared" si="0"/>
        <v>30395.950684931508</v>
      </c>
      <c r="G30" s="6">
        <f t="shared" si="2"/>
        <v>2560000</v>
      </c>
    </row>
    <row r="31" spans="1:7" ht="27.75" customHeight="1">
      <c r="A31" s="5" t="s">
        <v>81</v>
      </c>
      <c r="B31" s="5" t="s">
        <v>38</v>
      </c>
      <c r="C31" s="5">
        <v>30</v>
      </c>
      <c r="D31" s="6">
        <v>30000</v>
      </c>
      <c r="E31" s="11">
        <f t="shared" si="1"/>
        <v>378.73972602739724</v>
      </c>
      <c r="F31" s="11">
        <f t="shared" si="0"/>
        <v>30378.739726027397</v>
      </c>
      <c r="G31" s="6">
        <f t="shared" si="2"/>
        <v>2530000</v>
      </c>
    </row>
    <row r="32" spans="1:7" ht="27.75" customHeight="1">
      <c r="A32" s="5" t="s">
        <v>82</v>
      </c>
      <c r="B32" s="5" t="s">
        <v>39</v>
      </c>
      <c r="C32" s="5">
        <v>31</v>
      </c>
      <c r="D32" s="6">
        <v>30000</v>
      </c>
      <c r="E32" s="11">
        <f t="shared" si="1"/>
        <v>386.7780821917808</v>
      </c>
      <c r="F32" s="11">
        <f t="shared" si="0"/>
        <v>30386.77808219178</v>
      </c>
      <c r="G32" s="6">
        <f t="shared" si="2"/>
        <v>2500000</v>
      </c>
    </row>
    <row r="33" spans="1:7" ht="27.75" customHeight="1">
      <c r="A33" s="5" t="s">
        <v>83</v>
      </c>
      <c r="B33" s="5" t="s">
        <v>40</v>
      </c>
      <c r="C33" s="5">
        <v>30</v>
      </c>
      <c r="D33" s="6">
        <v>30000</v>
      </c>
      <c r="E33" s="11">
        <f t="shared" si="1"/>
        <v>369.86301369863014</v>
      </c>
      <c r="F33" s="11">
        <f t="shared" si="0"/>
        <v>30369.86301369863</v>
      </c>
      <c r="G33" s="6">
        <f t="shared" si="2"/>
        <v>2470000</v>
      </c>
    </row>
    <row r="34" spans="1:7" ht="27.75" customHeight="1">
      <c r="A34" s="5" t="s">
        <v>84</v>
      </c>
      <c r="B34" s="10" t="s">
        <v>16</v>
      </c>
      <c r="C34" s="5">
        <v>31</v>
      </c>
      <c r="D34" s="6">
        <v>30000</v>
      </c>
      <c r="E34" s="11">
        <f t="shared" si="1"/>
        <v>377.6054794520548</v>
      </c>
      <c r="F34" s="11">
        <f t="shared" si="0"/>
        <v>30377.605479452053</v>
      </c>
      <c r="G34" s="6">
        <f t="shared" si="2"/>
        <v>2440000</v>
      </c>
    </row>
    <row r="35" spans="1:7" ht="27.75" customHeight="1">
      <c r="A35" s="13"/>
      <c r="B35" s="14"/>
      <c r="C35" s="15"/>
      <c r="D35" s="16">
        <f>SUM(D23:D34)</f>
        <v>360000</v>
      </c>
      <c r="E35" s="17">
        <f>SUM(E23:E34)</f>
        <v>4741.594520547946</v>
      </c>
      <c r="F35" s="11"/>
      <c r="G35" s="6"/>
    </row>
    <row r="36" spans="1:7" ht="27.75" customHeight="1">
      <c r="A36" s="32" t="s">
        <v>6</v>
      </c>
      <c r="B36" s="33"/>
      <c r="C36" s="33"/>
      <c r="D36" s="34"/>
      <c r="E36" s="12">
        <f>SUM(E23:E34)</f>
        <v>4741.594520547946</v>
      </c>
      <c r="F36" s="12">
        <f>SUM(F23:F34)</f>
        <v>364741.5945205479</v>
      </c>
      <c r="G36" s="6"/>
    </row>
    <row r="37" spans="1:7" ht="27.75" customHeight="1">
      <c r="A37" s="5" t="s">
        <v>85</v>
      </c>
      <c r="B37" s="10" t="s">
        <v>17</v>
      </c>
      <c r="C37" s="5">
        <v>31</v>
      </c>
      <c r="D37" s="6">
        <v>28700</v>
      </c>
      <c r="E37" s="11">
        <f>(G34*C37*$E$11%)/365</f>
        <v>373.0191780821918</v>
      </c>
      <c r="F37" s="11">
        <f aca="true" t="shared" si="3" ref="F37:F48">D37+E37</f>
        <v>29073.01917808219</v>
      </c>
      <c r="G37" s="6">
        <f>G34-D37</f>
        <v>2411300</v>
      </c>
    </row>
    <row r="38" spans="1:7" ht="27.75" customHeight="1">
      <c r="A38" s="5" t="s">
        <v>86</v>
      </c>
      <c r="B38" s="5" t="s">
        <v>41</v>
      </c>
      <c r="C38" s="5">
        <v>28</v>
      </c>
      <c r="D38" s="6">
        <v>28300</v>
      </c>
      <c r="E38" s="11">
        <f>(G37*C38*$E$11%)/365</f>
        <v>332.95758904109584</v>
      </c>
      <c r="F38" s="11">
        <f t="shared" si="3"/>
        <v>28632.957589041096</v>
      </c>
      <c r="G38" s="6">
        <f aca="true" t="shared" si="4" ref="G38:G48">G37-D38</f>
        <v>2383000</v>
      </c>
    </row>
    <row r="39" spans="1:7" ht="27.75" customHeight="1">
      <c r="A39" s="5" t="s">
        <v>87</v>
      </c>
      <c r="B39" s="10" t="s">
        <v>18</v>
      </c>
      <c r="C39" s="5">
        <v>31</v>
      </c>
      <c r="D39" s="6">
        <v>28300</v>
      </c>
      <c r="E39" s="11">
        <f aca="true" t="shared" si="5" ref="E39:E48">(G38*C39*$E$11%)/365</f>
        <v>364.305205479452</v>
      </c>
      <c r="F39" s="11">
        <f t="shared" si="3"/>
        <v>28664.305205479453</v>
      </c>
      <c r="G39" s="6">
        <f t="shared" si="4"/>
        <v>2354700</v>
      </c>
    </row>
    <row r="40" spans="1:7" ht="27.75" customHeight="1">
      <c r="A40" s="5" t="s">
        <v>88</v>
      </c>
      <c r="B40" s="10" t="s">
        <v>19</v>
      </c>
      <c r="C40" s="5">
        <v>30</v>
      </c>
      <c r="D40" s="6">
        <v>28300</v>
      </c>
      <c r="E40" s="11">
        <f t="shared" si="5"/>
        <v>348.36657534246575</v>
      </c>
      <c r="F40" s="11">
        <f t="shared" si="3"/>
        <v>28648.366575342465</v>
      </c>
      <c r="G40" s="6">
        <f t="shared" si="4"/>
        <v>2326400</v>
      </c>
    </row>
    <row r="41" spans="1:7" ht="27.75" customHeight="1">
      <c r="A41" s="5" t="s">
        <v>89</v>
      </c>
      <c r="B41" s="10" t="s">
        <v>20</v>
      </c>
      <c r="C41" s="5">
        <v>31</v>
      </c>
      <c r="D41" s="6">
        <v>28300</v>
      </c>
      <c r="E41" s="11">
        <f t="shared" si="5"/>
        <v>355.65238356164383</v>
      </c>
      <c r="F41" s="11">
        <f t="shared" si="3"/>
        <v>28655.652383561643</v>
      </c>
      <c r="G41" s="6">
        <f t="shared" si="4"/>
        <v>2298100</v>
      </c>
    </row>
    <row r="42" spans="1:7" ht="27.75" customHeight="1">
      <c r="A42" s="5" t="s">
        <v>90</v>
      </c>
      <c r="B42" s="5" t="s">
        <v>42</v>
      </c>
      <c r="C42" s="5">
        <v>30</v>
      </c>
      <c r="D42" s="6">
        <v>28300</v>
      </c>
      <c r="E42" s="11">
        <f t="shared" si="5"/>
        <v>339.9928767123287</v>
      </c>
      <c r="F42" s="11">
        <f t="shared" si="3"/>
        <v>28639.992876712327</v>
      </c>
      <c r="G42" s="6">
        <f t="shared" si="4"/>
        <v>2269800</v>
      </c>
    </row>
    <row r="43" spans="1:7" ht="27.75" customHeight="1">
      <c r="A43" s="5" t="s">
        <v>91</v>
      </c>
      <c r="B43" s="5" t="s">
        <v>43</v>
      </c>
      <c r="C43" s="5">
        <v>31</v>
      </c>
      <c r="D43" s="6">
        <v>28300</v>
      </c>
      <c r="E43" s="11">
        <f t="shared" si="5"/>
        <v>346.9995616438356</v>
      </c>
      <c r="F43" s="11">
        <f t="shared" si="3"/>
        <v>28646.999561643835</v>
      </c>
      <c r="G43" s="6">
        <f t="shared" si="4"/>
        <v>2241500</v>
      </c>
    </row>
    <row r="44" spans="1:7" ht="27.75" customHeight="1">
      <c r="A44" s="5" t="s">
        <v>92</v>
      </c>
      <c r="B44" s="5" t="s">
        <v>44</v>
      </c>
      <c r="C44" s="5">
        <v>31</v>
      </c>
      <c r="D44" s="6">
        <v>28300</v>
      </c>
      <c r="E44" s="11">
        <f t="shared" si="5"/>
        <v>342.6731506849315</v>
      </c>
      <c r="F44" s="11">
        <f t="shared" si="3"/>
        <v>28642.673150684932</v>
      </c>
      <c r="G44" s="6">
        <f t="shared" si="4"/>
        <v>2213200</v>
      </c>
    </row>
    <row r="45" spans="1:7" ht="27.75" customHeight="1">
      <c r="A45" s="5" t="s">
        <v>93</v>
      </c>
      <c r="B45" s="5" t="s">
        <v>45</v>
      </c>
      <c r="C45" s="5">
        <v>30</v>
      </c>
      <c r="D45" s="6">
        <v>28300</v>
      </c>
      <c r="E45" s="11">
        <f t="shared" si="5"/>
        <v>327.4323287671233</v>
      </c>
      <c r="F45" s="11">
        <f t="shared" si="3"/>
        <v>28627.432328767125</v>
      </c>
      <c r="G45" s="6">
        <f t="shared" si="4"/>
        <v>2184900</v>
      </c>
    </row>
    <row r="46" spans="1:7" ht="27.75" customHeight="1">
      <c r="A46" s="5" t="s">
        <v>94</v>
      </c>
      <c r="B46" s="5" t="s">
        <v>46</v>
      </c>
      <c r="C46" s="5">
        <v>31</v>
      </c>
      <c r="D46" s="6">
        <v>28300</v>
      </c>
      <c r="E46" s="11">
        <f t="shared" si="5"/>
        <v>334.02032876712326</v>
      </c>
      <c r="F46" s="11">
        <f t="shared" si="3"/>
        <v>28634.020328767125</v>
      </c>
      <c r="G46" s="6">
        <f t="shared" si="4"/>
        <v>2156600</v>
      </c>
    </row>
    <row r="47" spans="1:7" ht="27.75" customHeight="1">
      <c r="A47" s="5" t="s">
        <v>95</v>
      </c>
      <c r="B47" s="5" t="s">
        <v>47</v>
      </c>
      <c r="C47" s="5">
        <v>30</v>
      </c>
      <c r="D47" s="6">
        <v>28300</v>
      </c>
      <c r="E47" s="11">
        <f t="shared" si="5"/>
        <v>319.05863013698627</v>
      </c>
      <c r="F47" s="11">
        <f t="shared" si="3"/>
        <v>28619.058630136988</v>
      </c>
      <c r="G47" s="6">
        <f t="shared" si="4"/>
        <v>2128300</v>
      </c>
    </row>
    <row r="48" spans="1:7" ht="27.75" customHeight="1">
      <c r="A48" s="5" t="s">
        <v>96</v>
      </c>
      <c r="B48" s="10" t="s">
        <v>21</v>
      </c>
      <c r="C48" s="5">
        <v>31</v>
      </c>
      <c r="D48" s="6">
        <v>28300</v>
      </c>
      <c r="E48" s="11">
        <f t="shared" si="5"/>
        <v>325.3675068493151</v>
      </c>
      <c r="F48" s="11">
        <f t="shared" si="3"/>
        <v>28625.367506849314</v>
      </c>
      <c r="G48" s="6">
        <f t="shared" si="4"/>
        <v>2100000</v>
      </c>
    </row>
    <row r="49" spans="1:7" ht="27.75" customHeight="1">
      <c r="A49" s="13"/>
      <c r="B49" s="14"/>
      <c r="C49" s="15"/>
      <c r="D49" s="16">
        <f>SUM(D37:D48)</f>
        <v>340000</v>
      </c>
      <c r="E49" s="17">
        <f>SUM(E37:E48)</f>
        <v>4109.845315068493</v>
      </c>
      <c r="F49" s="11"/>
      <c r="G49" s="6"/>
    </row>
    <row r="50" spans="1:7" ht="27.75" customHeight="1">
      <c r="A50" s="32" t="s">
        <v>7</v>
      </c>
      <c r="B50" s="33"/>
      <c r="C50" s="33"/>
      <c r="D50" s="34"/>
      <c r="E50" s="12">
        <f>SUM(E37:E48)</f>
        <v>4109.845315068493</v>
      </c>
      <c r="F50" s="12">
        <f>SUM(F37:F48)</f>
        <v>344109.84531506844</v>
      </c>
      <c r="G50" s="6"/>
    </row>
    <row r="51" spans="1:7" ht="27.75" customHeight="1">
      <c r="A51" s="5" t="s">
        <v>97</v>
      </c>
      <c r="B51" s="10" t="s">
        <v>22</v>
      </c>
      <c r="C51" s="5">
        <v>31</v>
      </c>
      <c r="D51" s="6">
        <v>80000</v>
      </c>
      <c r="E51" s="11">
        <f>(G48*C51*$E$11%)/365</f>
        <v>321.041095890411</v>
      </c>
      <c r="F51" s="11">
        <f aca="true" t="shared" si="6" ref="F51:F62">D51+E51</f>
        <v>80321.04109589041</v>
      </c>
      <c r="G51" s="6">
        <f>G48-D51</f>
        <v>2020000</v>
      </c>
    </row>
    <row r="52" spans="1:7" ht="27.75" customHeight="1">
      <c r="A52" s="5" t="s">
        <v>98</v>
      </c>
      <c r="B52" s="5" t="s">
        <v>48</v>
      </c>
      <c r="C52" s="5">
        <v>29</v>
      </c>
      <c r="D52" s="6">
        <v>80000</v>
      </c>
      <c r="E52" s="11">
        <f>(G51*C52*$E$11%)/365</f>
        <v>288.8876712328767</v>
      </c>
      <c r="F52" s="11">
        <f t="shared" si="6"/>
        <v>80288.88767123288</v>
      </c>
      <c r="G52" s="6">
        <f aca="true" t="shared" si="7" ref="G52:G62">G51-D52</f>
        <v>1940000</v>
      </c>
    </row>
    <row r="53" spans="1:7" ht="27.75" customHeight="1">
      <c r="A53" s="5" t="s">
        <v>99</v>
      </c>
      <c r="B53" s="10" t="s">
        <v>23</v>
      </c>
      <c r="C53" s="5">
        <v>31</v>
      </c>
      <c r="D53" s="6">
        <v>80000</v>
      </c>
      <c r="E53" s="11">
        <f aca="true" t="shared" si="8" ref="E53:E62">(G52*C53*$E$11%)/365</f>
        <v>296.58082191780824</v>
      </c>
      <c r="F53" s="11">
        <f t="shared" si="6"/>
        <v>80296.58082191781</v>
      </c>
      <c r="G53" s="6">
        <f t="shared" si="7"/>
        <v>1860000</v>
      </c>
    </row>
    <row r="54" spans="1:7" ht="27.75" customHeight="1">
      <c r="A54" s="5" t="s">
        <v>100</v>
      </c>
      <c r="B54" s="10" t="s">
        <v>24</v>
      </c>
      <c r="C54" s="5">
        <v>30</v>
      </c>
      <c r="D54" s="6">
        <v>80000</v>
      </c>
      <c r="E54" s="11">
        <f t="shared" si="8"/>
        <v>275.17808219178085</v>
      </c>
      <c r="F54" s="11">
        <f t="shared" si="6"/>
        <v>80275.17808219178</v>
      </c>
      <c r="G54" s="6">
        <f t="shared" si="7"/>
        <v>1780000</v>
      </c>
    </row>
    <row r="55" spans="1:7" ht="27.75" customHeight="1">
      <c r="A55" s="5" t="s">
        <v>101</v>
      </c>
      <c r="B55" s="10" t="s">
        <v>25</v>
      </c>
      <c r="C55" s="5">
        <v>31</v>
      </c>
      <c r="D55" s="6">
        <v>80000</v>
      </c>
      <c r="E55" s="11">
        <f t="shared" si="8"/>
        <v>272.1205479452055</v>
      </c>
      <c r="F55" s="11">
        <f t="shared" si="6"/>
        <v>80272.1205479452</v>
      </c>
      <c r="G55" s="6">
        <f t="shared" si="7"/>
        <v>1700000</v>
      </c>
    </row>
    <row r="56" spans="1:7" ht="27.75" customHeight="1">
      <c r="A56" s="5" t="s">
        <v>102</v>
      </c>
      <c r="B56" s="5" t="s">
        <v>49</v>
      </c>
      <c r="C56" s="5">
        <v>30</v>
      </c>
      <c r="D56" s="6">
        <v>80000</v>
      </c>
      <c r="E56" s="11">
        <f t="shared" si="8"/>
        <v>251.5068493150685</v>
      </c>
      <c r="F56" s="11">
        <f t="shared" si="6"/>
        <v>80251.50684931508</v>
      </c>
      <c r="G56" s="6">
        <f t="shared" si="7"/>
        <v>1620000</v>
      </c>
    </row>
    <row r="57" spans="1:7" ht="27.75" customHeight="1">
      <c r="A57" s="5" t="s">
        <v>103</v>
      </c>
      <c r="B57" s="5" t="s">
        <v>50</v>
      </c>
      <c r="C57" s="5">
        <v>31</v>
      </c>
      <c r="D57" s="6">
        <v>80000</v>
      </c>
      <c r="E57" s="11">
        <f t="shared" si="8"/>
        <v>247.66027397260274</v>
      </c>
      <c r="F57" s="11">
        <f t="shared" si="6"/>
        <v>80247.66027397261</v>
      </c>
      <c r="G57" s="6">
        <f t="shared" si="7"/>
        <v>1540000</v>
      </c>
    </row>
    <row r="58" spans="1:7" ht="27.75" customHeight="1">
      <c r="A58" s="5" t="s">
        <v>104</v>
      </c>
      <c r="B58" s="5" t="s">
        <v>51</v>
      </c>
      <c r="C58" s="5">
        <v>31</v>
      </c>
      <c r="D58" s="6">
        <v>80000</v>
      </c>
      <c r="E58" s="11">
        <f t="shared" si="8"/>
        <v>235.43013698630136</v>
      </c>
      <c r="F58" s="11">
        <f t="shared" si="6"/>
        <v>80235.4301369863</v>
      </c>
      <c r="G58" s="6">
        <f t="shared" si="7"/>
        <v>1460000</v>
      </c>
    </row>
    <row r="59" spans="1:7" ht="27.75" customHeight="1">
      <c r="A59" s="5" t="s">
        <v>105</v>
      </c>
      <c r="B59" s="5" t="s">
        <v>52</v>
      </c>
      <c r="C59" s="5">
        <v>30</v>
      </c>
      <c r="D59" s="6">
        <v>80000</v>
      </c>
      <c r="E59" s="11">
        <f t="shared" si="8"/>
        <v>216</v>
      </c>
      <c r="F59" s="11">
        <f t="shared" si="6"/>
        <v>80216</v>
      </c>
      <c r="G59" s="6">
        <f t="shared" si="7"/>
        <v>1380000</v>
      </c>
    </row>
    <row r="60" spans="1:7" ht="27.75" customHeight="1">
      <c r="A60" s="5" t="s">
        <v>106</v>
      </c>
      <c r="B60" s="5" t="s">
        <v>53</v>
      </c>
      <c r="C60" s="5">
        <v>31</v>
      </c>
      <c r="D60" s="6">
        <v>80000</v>
      </c>
      <c r="E60" s="11">
        <f t="shared" si="8"/>
        <v>210.96986301369864</v>
      </c>
      <c r="F60" s="11">
        <f t="shared" si="6"/>
        <v>80210.9698630137</v>
      </c>
      <c r="G60" s="6">
        <f t="shared" si="7"/>
        <v>1300000</v>
      </c>
    </row>
    <row r="61" spans="1:7" ht="27.75" customHeight="1">
      <c r="A61" s="5" t="s">
        <v>107</v>
      </c>
      <c r="B61" s="5" t="s">
        <v>54</v>
      </c>
      <c r="C61" s="5">
        <v>30</v>
      </c>
      <c r="D61" s="6">
        <v>80000</v>
      </c>
      <c r="E61" s="11">
        <f t="shared" si="8"/>
        <v>192.32876712328766</v>
      </c>
      <c r="F61" s="11">
        <f t="shared" si="6"/>
        <v>80192.32876712328</v>
      </c>
      <c r="G61" s="6">
        <f t="shared" si="7"/>
        <v>1220000</v>
      </c>
    </row>
    <row r="62" spans="1:7" ht="27.75" customHeight="1">
      <c r="A62" s="5" t="s">
        <v>108</v>
      </c>
      <c r="B62" s="10" t="s">
        <v>26</v>
      </c>
      <c r="C62" s="5">
        <v>31</v>
      </c>
      <c r="D62" s="6">
        <v>80000</v>
      </c>
      <c r="E62" s="11">
        <f t="shared" si="8"/>
        <v>186.5095890410959</v>
      </c>
      <c r="F62" s="11">
        <f t="shared" si="6"/>
        <v>80186.5095890411</v>
      </c>
      <c r="G62" s="6">
        <f t="shared" si="7"/>
        <v>1140000</v>
      </c>
    </row>
    <row r="63" spans="1:7" ht="27.75" customHeight="1">
      <c r="A63" s="13"/>
      <c r="B63" s="14"/>
      <c r="C63" s="15"/>
      <c r="D63" s="16">
        <f>SUM(D51:D62)</f>
        <v>960000</v>
      </c>
      <c r="E63" s="17">
        <f>SUM(E51:E62)</f>
        <v>2994.2136986301366</v>
      </c>
      <c r="F63" s="11"/>
      <c r="G63" s="6"/>
    </row>
    <row r="64" spans="1:7" ht="27.75" customHeight="1">
      <c r="A64" s="32" t="s">
        <v>10</v>
      </c>
      <c r="B64" s="33"/>
      <c r="C64" s="33"/>
      <c r="D64" s="34"/>
      <c r="E64" s="12">
        <f>SUM(E51:E62)</f>
        <v>2994.2136986301366</v>
      </c>
      <c r="F64" s="12">
        <f>SUM(F51:F62)</f>
        <v>962994.2136986302</v>
      </c>
      <c r="G64" s="6"/>
    </row>
    <row r="65" spans="1:7" ht="27.75" customHeight="1">
      <c r="A65" s="5" t="s">
        <v>109</v>
      </c>
      <c r="B65" s="10" t="s">
        <v>27</v>
      </c>
      <c r="C65" s="5">
        <v>31</v>
      </c>
      <c r="D65" s="6">
        <v>50000</v>
      </c>
      <c r="E65" s="11">
        <f>(G62*C65*$E$11%)/365</f>
        <v>174.27945205479452</v>
      </c>
      <c r="F65" s="11">
        <f aca="true" t="shared" si="9" ref="F65:F76">D65+E65</f>
        <v>50174.2794520548</v>
      </c>
      <c r="G65" s="6">
        <f>G62-D65</f>
        <v>1090000</v>
      </c>
    </row>
    <row r="66" spans="1:7" ht="27.75" customHeight="1">
      <c r="A66" s="5" t="s">
        <v>110</v>
      </c>
      <c r="B66" s="5" t="s">
        <v>55</v>
      </c>
      <c r="C66" s="5">
        <v>28</v>
      </c>
      <c r="D66" s="6">
        <v>50000</v>
      </c>
      <c r="E66" s="11">
        <f>(G65*C66*$E$11%)/365</f>
        <v>150.5095890410959</v>
      </c>
      <c r="F66" s="11">
        <f t="shared" si="9"/>
        <v>50150.509589041096</v>
      </c>
      <c r="G66" s="6">
        <f aca="true" t="shared" si="10" ref="G66:G76">G65-D66</f>
        <v>1040000</v>
      </c>
    </row>
    <row r="67" spans="1:7" ht="27.75" customHeight="1">
      <c r="A67" s="5" t="s">
        <v>111</v>
      </c>
      <c r="B67" s="10" t="s">
        <v>28</v>
      </c>
      <c r="C67" s="5">
        <v>31</v>
      </c>
      <c r="D67" s="6">
        <v>50000</v>
      </c>
      <c r="E67" s="11">
        <f aca="true" t="shared" si="11" ref="E67:E76">(G66*C67*$E$11%)/365</f>
        <v>158.9917808219178</v>
      </c>
      <c r="F67" s="11">
        <f t="shared" si="9"/>
        <v>50158.99178082192</v>
      </c>
      <c r="G67" s="6">
        <f t="shared" si="10"/>
        <v>990000</v>
      </c>
    </row>
    <row r="68" spans="1:7" ht="27.75" customHeight="1">
      <c r="A68" s="5" t="s">
        <v>112</v>
      </c>
      <c r="B68" s="10" t="s">
        <v>29</v>
      </c>
      <c r="C68" s="5">
        <v>30</v>
      </c>
      <c r="D68" s="6">
        <v>50000</v>
      </c>
      <c r="E68" s="11">
        <f t="shared" si="11"/>
        <v>146.46575342465752</v>
      </c>
      <c r="F68" s="11">
        <f t="shared" si="9"/>
        <v>50146.46575342466</v>
      </c>
      <c r="G68" s="6">
        <f t="shared" si="10"/>
        <v>940000</v>
      </c>
    </row>
    <row r="69" spans="1:7" ht="27.75" customHeight="1">
      <c r="A69" s="5" t="s">
        <v>113</v>
      </c>
      <c r="B69" s="10" t="s">
        <v>30</v>
      </c>
      <c r="C69" s="5">
        <v>31</v>
      </c>
      <c r="D69" s="6">
        <v>50000</v>
      </c>
      <c r="E69" s="11">
        <f t="shared" si="11"/>
        <v>143.7041095890411</v>
      </c>
      <c r="F69" s="11">
        <f t="shared" si="9"/>
        <v>50143.70410958904</v>
      </c>
      <c r="G69" s="6">
        <f t="shared" si="10"/>
        <v>890000</v>
      </c>
    </row>
    <row r="70" spans="1:7" ht="27.75" customHeight="1">
      <c r="A70" s="5" t="s">
        <v>114</v>
      </c>
      <c r="B70" s="5" t="s">
        <v>56</v>
      </c>
      <c r="C70" s="5">
        <v>30</v>
      </c>
      <c r="D70" s="6">
        <v>50000</v>
      </c>
      <c r="E70" s="11">
        <f t="shared" si="11"/>
        <v>131.67123287671234</v>
      </c>
      <c r="F70" s="11">
        <f t="shared" si="9"/>
        <v>50131.67123287671</v>
      </c>
      <c r="G70" s="6">
        <f t="shared" si="10"/>
        <v>840000</v>
      </c>
    </row>
    <row r="71" spans="1:7" ht="27.75" customHeight="1">
      <c r="A71" s="5" t="s">
        <v>115</v>
      </c>
      <c r="B71" s="5" t="s">
        <v>57</v>
      </c>
      <c r="C71" s="5">
        <v>31</v>
      </c>
      <c r="D71" s="6">
        <v>50000</v>
      </c>
      <c r="E71" s="11">
        <f t="shared" si="11"/>
        <v>128.41643835616438</v>
      </c>
      <c r="F71" s="11">
        <f t="shared" si="9"/>
        <v>50128.416438356166</v>
      </c>
      <c r="G71" s="6">
        <f t="shared" si="10"/>
        <v>790000</v>
      </c>
    </row>
    <row r="72" spans="1:7" ht="27.75" customHeight="1">
      <c r="A72" s="5" t="s">
        <v>116</v>
      </c>
      <c r="B72" s="5" t="s">
        <v>58</v>
      </c>
      <c r="C72" s="5">
        <v>31</v>
      </c>
      <c r="D72" s="6">
        <v>50000</v>
      </c>
      <c r="E72" s="11">
        <f t="shared" si="11"/>
        <v>120.77260273972603</v>
      </c>
      <c r="F72" s="11">
        <f t="shared" si="9"/>
        <v>50120.77260273973</v>
      </c>
      <c r="G72" s="6">
        <f t="shared" si="10"/>
        <v>740000</v>
      </c>
    </row>
    <row r="73" spans="1:10" ht="27.75" customHeight="1">
      <c r="A73" s="5" t="s">
        <v>117</v>
      </c>
      <c r="B73" s="5" t="s">
        <v>59</v>
      </c>
      <c r="C73" s="5">
        <v>30</v>
      </c>
      <c r="D73" s="6">
        <v>50000</v>
      </c>
      <c r="E73" s="11">
        <f t="shared" si="11"/>
        <v>109.47945205479452</v>
      </c>
      <c r="F73" s="11">
        <f t="shared" si="9"/>
        <v>50109.479452054795</v>
      </c>
      <c r="G73" s="6">
        <f t="shared" si="10"/>
        <v>690000</v>
      </c>
      <c r="J73" s="1"/>
    </row>
    <row r="74" spans="1:10" ht="27.75" customHeight="1">
      <c r="A74" s="5" t="s">
        <v>118</v>
      </c>
      <c r="B74" s="5" t="s">
        <v>60</v>
      </c>
      <c r="C74" s="5">
        <v>31</v>
      </c>
      <c r="D74" s="6">
        <v>50000</v>
      </c>
      <c r="E74" s="11">
        <f t="shared" si="11"/>
        <v>105.48493150684932</v>
      </c>
      <c r="F74" s="11">
        <f t="shared" si="9"/>
        <v>50105.48493150685</v>
      </c>
      <c r="G74" s="6">
        <f t="shared" si="10"/>
        <v>640000</v>
      </c>
      <c r="J74" s="1"/>
    </row>
    <row r="75" spans="1:10" ht="27.75" customHeight="1">
      <c r="A75" s="5" t="s">
        <v>119</v>
      </c>
      <c r="B75" s="5" t="s">
        <v>61</v>
      </c>
      <c r="C75" s="5">
        <v>30</v>
      </c>
      <c r="D75" s="6">
        <v>50000</v>
      </c>
      <c r="E75" s="11">
        <f t="shared" si="11"/>
        <v>94.68493150684931</v>
      </c>
      <c r="F75" s="11">
        <f t="shared" si="9"/>
        <v>50094.68493150685</v>
      </c>
      <c r="G75" s="6">
        <f t="shared" si="10"/>
        <v>590000</v>
      </c>
      <c r="J75" s="1"/>
    </row>
    <row r="76" spans="1:7" ht="27.75" customHeight="1">
      <c r="A76" s="5" t="s">
        <v>120</v>
      </c>
      <c r="B76" s="10" t="s">
        <v>31</v>
      </c>
      <c r="C76" s="5">
        <v>31</v>
      </c>
      <c r="D76" s="6">
        <v>50000</v>
      </c>
      <c r="E76" s="11">
        <f t="shared" si="11"/>
        <v>90.1972602739726</v>
      </c>
      <c r="F76" s="11">
        <f t="shared" si="9"/>
        <v>50090.19726027397</v>
      </c>
      <c r="G76" s="6">
        <f t="shared" si="10"/>
        <v>540000</v>
      </c>
    </row>
    <row r="77" spans="1:7" ht="27.75" customHeight="1">
      <c r="A77" s="13"/>
      <c r="B77" s="14"/>
      <c r="C77" s="15"/>
      <c r="D77" s="16">
        <f>SUM(D65:D76)</f>
        <v>600000</v>
      </c>
      <c r="E77" s="17">
        <f>SUM(E65:E76)</f>
        <v>1554.6575342465756</v>
      </c>
      <c r="F77" s="11"/>
      <c r="G77" s="6"/>
    </row>
    <row r="78" spans="1:7" ht="27.75" customHeight="1">
      <c r="A78" s="32" t="s">
        <v>11</v>
      </c>
      <c r="B78" s="33"/>
      <c r="C78" s="33"/>
      <c r="D78" s="34"/>
      <c r="E78" s="12">
        <f>SUM(E65:E76)</f>
        <v>1554.6575342465756</v>
      </c>
      <c r="F78" s="12">
        <f>SUM(F65:F76)</f>
        <v>601554.6575342466</v>
      </c>
      <c r="G78" s="6"/>
    </row>
    <row r="79" spans="1:7" ht="27.75" customHeight="1">
      <c r="A79" s="5" t="s">
        <v>121</v>
      </c>
      <c r="B79" s="10" t="s">
        <v>132</v>
      </c>
      <c r="C79" s="5">
        <v>31</v>
      </c>
      <c r="D79" s="6">
        <v>45000</v>
      </c>
      <c r="E79" s="11">
        <f>(G76*C79*$E$11%)/365</f>
        <v>82.55342465753425</v>
      </c>
      <c r="F79" s="11">
        <f aca="true" t="shared" si="12" ref="F79:F90">D79+E79</f>
        <v>45082.55342465753</v>
      </c>
      <c r="G79" s="6">
        <f>G76-D79</f>
        <v>495000</v>
      </c>
    </row>
    <row r="80" spans="1:7" ht="27.75" customHeight="1">
      <c r="A80" s="5" t="s">
        <v>122</v>
      </c>
      <c r="B80" s="5" t="s">
        <v>133</v>
      </c>
      <c r="C80" s="5">
        <v>28</v>
      </c>
      <c r="D80" s="6">
        <v>45000</v>
      </c>
      <c r="E80" s="11">
        <f>(G79*C80*$E$11%)/365</f>
        <v>68.35068493150685</v>
      </c>
      <c r="F80" s="11">
        <f t="shared" si="12"/>
        <v>45068.35068493151</v>
      </c>
      <c r="G80" s="6">
        <f aca="true" t="shared" si="13" ref="G80:G90">G79-D80</f>
        <v>450000</v>
      </c>
    </row>
    <row r="81" spans="1:7" ht="27.75" customHeight="1">
      <c r="A81" s="5" t="s">
        <v>123</v>
      </c>
      <c r="B81" s="10" t="s">
        <v>62</v>
      </c>
      <c r="C81" s="5">
        <v>31</v>
      </c>
      <c r="D81" s="6">
        <v>45000</v>
      </c>
      <c r="E81" s="11">
        <f aca="true" t="shared" si="14" ref="E81:E90">(G80*C81*$E$11%)/365</f>
        <v>68.79452054794521</v>
      </c>
      <c r="F81" s="11">
        <f t="shared" si="12"/>
        <v>45068.79452054795</v>
      </c>
      <c r="G81" s="6">
        <f t="shared" si="13"/>
        <v>405000</v>
      </c>
    </row>
    <row r="82" spans="1:7" ht="27.75" customHeight="1">
      <c r="A82" s="5" t="s">
        <v>124</v>
      </c>
      <c r="B82" s="10" t="s">
        <v>63</v>
      </c>
      <c r="C82" s="5">
        <v>30</v>
      </c>
      <c r="D82" s="6">
        <v>45000</v>
      </c>
      <c r="E82" s="11">
        <f t="shared" si="14"/>
        <v>59.917808219178085</v>
      </c>
      <c r="F82" s="11">
        <f t="shared" si="12"/>
        <v>45059.91780821918</v>
      </c>
      <c r="G82" s="6">
        <f t="shared" si="13"/>
        <v>360000</v>
      </c>
    </row>
    <row r="83" spans="1:7" ht="27.75" customHeight="1">
      <c r="A83" s="5" t="s">
        <v>125</v>
      </c>
      <c r="B83" s="10" t="s">
        <v>134</v>
      </c>
      <c r="C83" s="5">
        <v>31</v>
      </c>
      <c r="D83" s="6">
        <v>45000</v>
      </c>
      <c r="E83" s="11">
        <f t="shared" si="14"/>
        <v>55.035616438356165</v>
      </c>
      <c r="F83" s="11">
        <f t="shared" si="12"/>
        <v>45055.035616438356</v>
      </c>
      <c r="G83" s="6">
        <f t="shared" si="13"/>
        <v>315000</v>
      </c>
    </row>
    <row r="84" spans="1:7" ht="27.75" customHeight="1">
      <c r="A84" s="5" t="s">
        <v>126</v>
      </c>
      <c r="B84" s="5" t="s">
        <v>64</v>
      </c>
      <c r="C84" s="5">
        <v>30</v>
      </c>
      <c r="D84" s="6">
        <v>45000</v>
      </c>
      <c r="E84" s="11">
        <f t="shared" si="14"/>
        <v>46.602739726027394</v>
      </c>
      <c r="F84" s="11">
        <f t="shared" si="12"/>
        <v>45046.602739726026</v>
      </c>
      <c r="G84" s="6">
        <f t="shared" si="13"/>
        <v>270000</v>
      </c>
    </row>
    <row r="85" spans="1:7" ht="27.75" customHeight="1">
      <c r="A85" s="5" t="s">
        <v>127</v>
      </c>
      <c r="B85" s="5" t="s">
        <v>65</v>
      </c>
      <c r="C85" s="5">
        <v>31</v>
      </c>
      <c r="D85" s="6">
        <v>45000</v>
      </c>
      <c r="E85" s="11">
        <f t="shared" si="14"/>
        <v>41.276712328767125</v>
      </c>
      <c r="F85" s="11">
        <f t="shared" si="12"/>
        <v>45041.27671232877</v>
      </c>
      <c r="G85" s="6">
        <f t="shared" si="13"/>
        <v>225000</v>
      </c>
    </row>
    <row r="86" spans="1:7" ht="27.75" customHeight="1">
      <c r="A86" s="5" t="s">
        <v>128</v>
      </c>
      <c r="B86" s="5" t="s">
        <v>66</v>
      </c>
      <c r="C86" s="5">
        <v>31</v>
      </c>
      <c r="D86" s="6">
        <v>45000</v>
      </c>
      <c r="E86" s="11">
        <f t="shared" si="14"/>
        <v>34.397260273972606</v>
      </c>
      <c r="F86" s="11">
        <f t="shared" si="12"/>
        <v>45034.397260273974</v>
      </c>
      <c r="G86" s="6">
        <f t="shared" si="13"/>
        <v>180000</v>
      </c>
    </row>
    <row r="87" spans="1:7" ht="27.75" customHeight="1">
      <c r="A87" s="5" t="s">
        <v>129</v>
      </c>
      <c r="B87" s="5" t="s">
        <v>67</v>
      </c>
      <c r="C87" s="5">
        <v>30</v>
      </c>
      <c r="D87" s="6">
        <v>45000</v>
      </c>
      <c r="E87" s="11">
        <f t="shared" si="14"/>
        <v>26.63013698630137</v>
      </c>
      <c r="F87" s="11">
        <f t="shared" si="12"/>
        <v>45026.6301369863</v>
      </c>
      <c r="G87" s="6">
        <f t="shared" si="13"/>
        <v>135000</v>
      </c>
    </row>
    <row r="88" spans="1:7" ht="27.75" customHeight="1">
      <c r="A88" s="5" t="s">
        <v>130</v>
      </c>
      <c r="B88" s="5" t="s">
        <v>135</v>
      </c>
      <c r="C88" s="5">
        <v>31</v>
      </c>
      <c r="D88" s="6">
        <v>45000</v>
      </c>
      <c r="E88" s="11">
        <f t="shared" si="14"/>
        <v>20.638356164383563</v>
      </c>
      <c r="F88" s="11">
        <f t="shared" si="12"/>
        <v>45020.63835616438</v>
      </c>
      <c r="G88" s="6">
        <f t="shared" si="13"/>
        <v>90000</v>
      </c>
    </row>
    <row r="89" spans="1:7" ht="27.75" customHeight="1">
      <c r="A89" s="5" t="s">
        <v>131</v>
      </c>
      <c r="B89" s="5" t="s">
        <v>68</v>
      </c>
      <c r="C89" s="5">
        <v>30</v>
      </c>
      <c r="D89" s="6">
        <v>45000</v>
      </c>
      <c r="E89" s="11">
        <f t="shared" si="14"/>
        <v>13.315068493150685</v>
      </c>
      <c r="F89" s="11">
        <f t="shared" si="12"/>
        <v>45013.31506849315</v>
      </c>
      <c r="G89" s="6">
        <f t="shared" si="13"/>
        <v>45000</v>
      </c>
    </row>
    <row r="90" spans="1:7" ht="27.75" customHeight="1">
      <c r="A90" s="5" t="s">
        <v>147</v>
      </c>
      <c r="B90" s="10" t="s">
        <v>32</v>
      </c>
      <c r="C90" s="5">
        <v>31</v>
      </c>
      <c r="D90" s="6">
        <v>45000</v>
      </c>
      <c r="E90" s="11">
        <f t="shared" si="14"/>
        <v>6.879452054794521</v>
      </c>
      <c r="F90" s="11">
        <f t="shared" si="12"/>
        <v>45006.879452054796</v>
      </c>
      <c r="G90" s="6">
        <f t="shared" si="13"/>
        <v>0</v>
      </c>
    </row>
    <row r="91" spans="1:7" ht="27.75" customHeight="1">
      <c r="A91" s="13"/>
      <c r="B91" s="14"/>
      <c r="C91" s="15"/>
      <c r="D91" s="16">
        <f>SUM(D79:D90)</f>
        <v>540000</v>
      </c>
      <c r="E91" s="17">
        <f>SUM(E79:E90)</f>
        <v>524.3917808219178</v>
      </c>
      <c r="F91" s="11"/>
      <c r="G91" s="6"/>
    </row>
    <row r="92" spans="1:7" ht="27.75" customHeight="1">
      <c r="A92" s="32" t="s">
        <v>9</v>
      </c>
      <c r="B92" s="33"/>
      <c r="C92" s="33"/>
      <c r="D92" s="34"/>
      <c r="E92" s="12">
        <f>SUM(E79:E90)</f>
        <v>524.3917808219178</v>
      </c>
      <c r="F92" s="12">
        <f>SUM(F79:F90)</f>
        <v>540524.391780822</v>
      </c>
      <c r="G92" s="6"/>
    </row>
    <row r="93" spans="1:7" ht="33" customHeight="1">
      <c r="A93" s="2"/>
      <c r="B93" s="2"/>
      <c r="C93" s="2"/>
      <c r="D93" s="18" t="s">
        <v>5</v>
      </c>
      <c r="E93" s="19">
        <f>E22+E36+E50+E64+E78+E92</f>
        <v>14352.757643835615</v>
      </c>
      <c r="F93" s="19">
        <f>F22+F36+F50+F64+F78+F92</f>
        <v>2814352.757643836</v>
      </c>
      <c r="G93" s="2"/>
    </row>
  </sheetData>
  <sheetProtection/>
  <mergeCells count="22">
    <mergeCell ref="A3:G3"/>
    <mergeCell ref="A2:G2"/>
    <mergeCell ref="B15:E15"/>
    <mergeCell ref="B16:E16"/>
    <mergeCell ref="A92:D92"/>
    <mergeCell ref="A78:D78"/>
    <mergeCell ref="A1:G1"/>
    <mergeCell ref="A4:G4"/>
    <mergeCell ref="A5:G5"/>
    <mergeCell ref="A7:G7"/>
    <mergeCell ref="A6:G6"/>
    <mergeCell ref="A8:F8"/>
    <mergeCell ref="B9:C9"/>
    <mergeCell ref="A64:D64"/>
    <mergeCell ref="A50:D50"/>
    <mergeCell ref="A22:D22"/>
    <mergeCell ref="A36:D36"/>
    <mergeCell ref="B11:C11"/>
    <mergeCell ref="A13:G13"/>
    <mergeCell ref="A18:G18"/>
    <mergeCell ref="B10:C10"/>
    <mergeCell ref="B14:E14"/>
  </mergeCells>
  <printOptions/>
  <pageMargins left="0.7" right="0.7" top="0.75" bottom="0.75" header="0.3" footer="0.3"/>
  <pageSetup fitToHeight="0" fitToWidth="1" horizontalDpi="600" verticalDpi="600" orientation="portrait" paperSize="9" scale="76" r:id="rId1"/>
  <rowBreaks count="2" manualBreakCount="2">
    <brk id="41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Tomasz Jabłoński</cp:lastModifiedBy>
  <cp:lastPrinted>2021-09-03T06:51:27Z</cp:lastPrinted>
  <dcterms:created xsi:type="dcterms:W3CDTF">2009-10-07T09:55:09Z</dcterms:created>
  <dcterms:modified xsi:type="dcterms:W3CDTF">2021-09-03T06:58:25Z</dcterms:modified>
  <cp:category/>
  <cp:version/>
  <cp:contentType/>
  <cp:contentStatus/>
</cp:coreProperties>
</file>